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3/Expte. 2023-164-00010, varias familias de productos en Alicante/"/>
    </mc:Choice>
  </mc:AlternateContent>
  <xr:revisionPtr revIDLastSave="0" documentId="8_{DE73B295-40A0-401A-B00A-B4F32C178E32}" xr6:coauthVersionLast="47" xr6:coauthVersionMax="47" xr10:uidLastSave="{00000000-0000-0000-0000-000000000000}"/>
  <bookViews>
    <workbookView xWindow="-110" yWindow="-110" windowWidth="19420" windowHeight="11620"/>
  </bookViews>
  <sheets>
    <sheet name="ANEJO 1.C.2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5" i="1"/>
  <c r="J30" i="1"/>
  <c r="J29" i="1"/>
  <c r="M25" i="1"/>
  <c r="C25" i="1"/>
  <c r="J24" i="1"/>
  <c r="E24" i="1"/>
  <c r="E31" i="1"/>
  <c r="J25" i="1"/>
  <c r="J26" i="1"/>
  <c r="J27" i="1"/>
  <c r="J28" i="1"/>
  <c r="M26" i="1"/>
  <c r="C26" i="1"/>
  <c r="M27" i="1"/>
  <c r="M28" i="1"/>
  <c r="C27" i="1"/>
  <c r="M29" i="1"/>
  <c r="C28" i="1"/>
  <c r="C29" i="1"/>
  <c r="M30" i="1"/>
  <c r="C30" i="1"/>
  <c r="C31" i="1"/>
  <c r="G16" i="1"/>
  <c r="D26" i="1"/>
  <c r="D27" i="1"/>
  <c r="D28" i="1"/>
  <c r="D29" i="1"/>
  <c r="D30" i="1"/>
  <c r="E30" i="1"/>
  <c r="E25" i="1"/>
  <c r="E26" i="1"/>
  <c r="E29" i="1"/>
  <c r="E27" i="1"/>
  <c r="E28" i="1"/>
  <c r="D31" i="1"/>
</calcChain>
</file>

<file path=xl/comments1.xml><?xml version="1.0" encoding="utf-8"?>
<comments xmlns="http://schemas.openxmlformats.org/spreadsheetml/2006/main">
  <authors>
    <author>8896532</author>
  </authors>
  <commentList>
    <comment ref="M2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<sst xmlns="http://schemas.openxmlformats.org/spreadsheetml/2006/main" count="33" uniqueCount="33">
  <si>
    <t>ESTACION</t>
  </si>
  <si>
    <t>ACTIVIDAD</t>
  </si>
  <si>
    <t>FIRMA Y SELLO EMPRESA OFERTANTE</t>
  </si>
  <si>
    <t>AÑO 1</t>
  </si>
  <si>
    <t>AÑO 2</t>
  </si>
  <si>
    <t>AÑO 3</t>
  </si>
  <si>
    <t>AÑO 4</t>
  </si>
  <si>
    <t>AÑO 5</t>
  </si>
  <si>
    <t>TOTAL</t>
  </si>
  <si>
    <t>OBSERVACIONES DEL ADIF:</t>
  </si>
  <si>
    <t>NOTA: A CUMPLIMENTAR ÚNICAMENTE LOS CAMPOS EN BLANCO</t>
  </si>
  <si>
    <t>(*) Según lo definido en el punto 5.1 del P.C.P. y su Anejo 1, apartado E</t>
  </si>
  <si>
    <t>HOJA DE OFERTA ECONÓMICA</t>
  </si>
  <si>
    <t>Nº LOCAL</t>
  </si>
  <si>
    <r>
      <t>SUPERFICIE M</t>
    </r>
    <r>
      <rPr>
        <b/>
        <vertAlign val="superscript"/>
        <sz val="16"/>
        <rFont val="Adif Fago No Regular"/>
      </rPr>
      <t>2</t>
    </r>
  </si>
  <si>
    <t>OCULTAR ESTAS COLUMNAS</t>
  </si>
  <si>
    <t>RMGA CON % INCREMENTO</t>
  </si>
  <si>
    <t>INCREMENTO ANUAL</t>
  </si>
  <si>
    <t>PLIEGO DE CONDICIONES PARTICULARES</t>
  </si>
  <si>
    <t>RENTA VARIABLE</t>
  </si>
  <si>
    <t>ANEJO 1.C.2</t>
  </si>
  <si>
    <t>Porcentaje VARIABLE OFERTADO (**)</t>
  </si>
  <si>
    <t>RENTA MÍNIMA GARANTIZADA ANUAL (*)</t>
  </si>
  <si>
    <t>RENTA MÍNIMA GARANTIZADA DE LICITACIÓN TOTAL CONTRATO</t>
  </si>
  <si>
    <t>AÑO 6</t>
  </si>
  <si>
    <t>AÑO 7</t>
  </si>
  <si>
    <r>
      <t xml:space="preserve">VENTAS PREVISTAS SIN IVA FIJADAS POR ADIF-ALTA VELOCIDAD
</t>
    </r>
    <r>
      <rPr>
        <b/>
        <sz val="14"/>
        <color indexed="10"/>
        <rFont val="Adif Fago No Regular"/>
      </rPr>
      <t>(SÓLO A EFECTOS DE VALORACIÓN DE LA OFERTA)</t>
    </r>
  </si>
  <si>
    <t>ALICANTE/ALACANT</t>
  </si>
  <si>
    <r>
      <t xml:space="preserve">RENTA ANUAL RESULTANTE SEGÚN PORCENTAJE OFERTADO SOBRE  VENTAS PREVISTAS
</t>
    </r>
    <r>
      <rPr>
        <b/>
        <sz val="14"/>
        <color indexed="10"/>
        <rFont val="Adif Fago No Regular"/>
      </rPr>
      <t xml:space="preserve">(SOLO A EFECTOS DE VALORACIÓN DE LA OFERTA) </t>
    </r>
  </si>
  <si>
    <t>EXPEDIENTE Nº  2023-164-00010</t>
  </si>
  <si>
    <r>
      <t>84,59  m</t>
    </r>
    <r>
      <rPr>
        <b/>
        <vertAlign val="superscript"/>
        <sz val="16"/>
        <rFont val="Adif Fago No Regular"/>
      </rPr>
      <t>2</t>
    </r>
  </si>
  <si>
    <t>(**) Figurar el porcentaje de renta variable según lo definido en el punto 5.1 del P.C.P. y su Anejo 1, apartado L.2
El porcentaje variable ofertado deberá cumplir todas las condiciones siguientes:
· Ser igual o superior al 12%. 
· Ser el mismo para todos los meses de cada año.
· Ser igual o mayor al del año anterior.
· No ser mayor en 2 puntos porcentuales respecto al porcentaje ofrecido en el año anterior. 
· Estar expresado con un solo decimal.</t>
  </si>
  <si>
    <t>VENTA DE PRODUCTO EDITORIAL (PRENSA, REVISTAS, LIBROS, FASCÍCULOS…), PAPELERÍA, COMPLEMENTOS DE VIAJE (AURICULARES Y ALMOHADILLAS), PRODUCTOS DE HIGIENE Y SERVICIO PERSONAL–PRIMERA NECESIDAD, PEQUEÑOS PELUCHES, PEQUEÑOS JUGUETES, SOUVENIRS EN FORMATO PEQUEÑO, CHICLES, CARAMELOS, CHOCOLATES, SNACK SALADO-DULCE (LA PEQUEÑA CONFITERÍA EN FORMATOS PEQUEÑOS Y NUNCA A GRANEL), BEBIDAS (AGUA, ZUMOS Y REFRESCOS), ALIMENTACIÓN EN PEQUEÑO FORMATO (SÁNDWICHES) Y PRODUCTOS HEALTHY (SALUDABLES)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</si>
</sst>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€&quot;;\-#,##0\ &quot;€&quot;"/>
    <numFmt numFmtId="166" formatCode="#,##0.00\ &quot;€&quot;"/>
    <numFmt numFmtId="167" formatCode="#,##0.0\ &quot;€&quot;"/>
    <numFmt numFmtId="168" formatCode="0.0%"/>
    <numFmt numFmtId="169" formatCode="#,##0.0\ &quot;€&quot;;\-#,##0.0\ &quot;€&quot;"/>
  </numFmts>
  <fonts count="31" x14ac:knownFonts="1">
    <font>
      <sz val="10"/>
      <name val="Arial"/>
    </font>
    <font>
      <sz val="10"/>
      <name val="Adif Fago No Regular"/>
    </font>
    <font>
      <b/>
      <sz val="18"/>
      <name val="Adif Fago No Regular"/>
    </font>
    <font>
      <b/>
      <sz val="16"/>
      <name val="Adif Fago No Regular"/>
    </font>
    <font>
      <b/>
      <vertAlign val="superscript"/>
      <sz val="16"/>
      <name val="Adif Fago No Regular"/>
    </font>
    <font>
      <b/>
      <sz val="14"/>
      <name val="Adif Fago No Regular"/>
    </font>
    <font>
      <sz val="12"/>
      <name val="Arial"/>
      <family val="2"/>
    </font>
    <font>
      <sz val="14"/>
      <name val="Adif Fago No Regular"/>
    </font>
    <font>
      <sz val="10"/>
      <color indexed="9"/>
      <name val="Adif Fago No Regular"/>
    </font>
    <font>
      <sz val="16"/>
      <name val="Adif Fago No Regular"/>
    </font>
    <font>
      <b/>
      <sz val="10"/>
      <name val="Adif Fago No Regular"/>
    </font>
    <font>
      <b/>
      <sz val="10"/>
      <name val="Arial"/>
      <family val="2"/>
    </font>
    <font>
      <b/>
      <sz val="14"/>
      <color indexed="10"/>
      <name val="Adif Fago No Regular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Verdana"/>
      <family val="2"/>
    </font>
    <font>
      <b/>
      <sz val="9"/>
      <name val="Adif Fago No Regular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2"/>
      <name val="Arial"/>
      <family val="2"/>
    </font>
    <font>
      <b/>
      <sz val="48"/>
      <name val="Verdana"/>
      <family val="2"/>
    </font>
    <font>
      <b/>
      <sz val="28"/>
      <name val="Verdana"/>
      <family val="2"/>
    </font>
    <font>
      <b/>
      <sz val="22"/>
      <name val="Verdana"/>
      <family val="2"/>
    </font>
    <font>
      <b/>
      <sz val="18"/>
      <name val="Verdana"/>
      <family val="2"/>
    </font>
    <font>
      <sz val="11"/>
      <name val="Adif Fago No Regular"/>
    </font>
    <font>
      <b/>
      <sz val="14"/>
      <color indexed="10"/>
      <name val="Adif Fago No Regula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4" fillId="0" borderId="0"/>
  </cellStyleXfs>
  <cellXfs count="10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5" fontId="5" fillId="0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69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1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8" fontId="12" fillId="0" borderId="0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/>
    <xf numFmtId="0" fontId="16" fillId="0" borderId="0" xfId="0" applyFont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0" fontId="18" fillId="4" borderId="0" xfId="0" applyNumberFormat="1" applyFont="1" applyFill="1" applyAlignment="1" applyProtection="1">
      <alignment horizontal="center" vertical="center"/>
      <protection locked="0"/>
    </xf>
    <xf numFmtId="4" fontId="21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68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0" fontId="13" fillId="0" borderId="0" xfId="0" applyFont="1"/>
    <xf numFmtId="10" fontId="26" fillId="0" borderId="0" xfId="0" applyNumberFormat="1" applyFont="1" applyFill="1" applyBorder="1" applyAlignment="1" applyProtection="1">
      <alignment horizontal="center" vertical="center"/>
    </xf>
    <xf numFmtId="3" fontId="9" fillId="5" borderId="13" xfId="0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 wrapText="1"/>
    </xf>
    <xf numFmtId="168" fontId="5" fillId="0" borderId="14" xfId="0" applyNumberFormat="1" applyFont="1" applyFill="1" applyBorder="1" applyAlignment="1" applyProtection="1">
      <alignment horizontal="center" vertical="center"/>
      <protection locked="0"/>
    </xf>
    <xf numFmtId="166" fontId="5" fillId="5" borderId="15" xfId="0" applyNumberFormat="1" applyFont="1" applyFill="1" applyBorder="1" applyAlignment="1">
      <alignment horizontal="center" vertical="center"/>
    </xf>
    <xf numFmtId="166" fontId="5" fillId="5" borderId="16" xfId="0" applyNumberFormat="1" applyFont="1" applyFill="1" applyBorder="1" applyAlignment="1">
      <alignment horizontal="center" vertical="center"/>
    </xf>
    <xf numFmtId="166" fontId="5" fillId="5" borderId="15" xfId="0" applyNumberFormat="1" applyFont="1" applyFill="1" applyBorder="1" applyAlignment="1" applyProtection="1">
      <alignment horizontal="center" vertical="center"/>
    </xf>
    <xf numFmtId="166" fontId="5" fillId="5" borderId="17" xfId="0" applyNumberFormat="1" applyFont="1" applyFill="1" applyBorder="1" applyAlignment="1">
      <alignment horizontal="center" vertical="center" wrapText="1"/>
    </xf>
    <xf numFmtId="166" fontId="5" fillId="7" borderId="15" xfId="0" applyNumberFormat="1" applyFont="1" applyFill="1" applyBorder="1" applyAlignment="1">
      <alignment horizontal="center" vertical="center" wrapText="1"/>
    </xf>
    <xf numFmtId="0" fontId="24" fillId="7" borderId="23" xfId="0" applyFont="1" applyFill="1" applyBorder="1" applyAlignment="1" applyProtection="1">
      <alignment horizontal="center" vertical="center" wrapText="1"/>
    </xf>
    <xf numFmtId="0" fontId="25" fillId="7" borderId="24" xfId="0" applyFont="1" applyFill="1" applyBorder="1" applyAlignment="1" applyProtection="1">
      <alignment horizontal="center" vertical="center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center"/>
    </xf>
    <xf numFmtId="0" fontId="22" fillId="0" borderId="0" xfId="0" applyFont="1" applyBorder="1" applyAlignment="1" applyProtection="1">
      <alignment horizontal="center" vertical="center"/>
    </xf>
    <xf numFmtId="0" fontId="23" fillId="7" borderId="3" xfId="0" applyFont="1" applyFill="1" applyBorder="1" applyAlignment="1" applyProtection="1">
      <alignment horizontal="center" vertical="center" wrapText="1"/>
    </xf>
    <xf numFmtId="0" fontId="23" fillId="7" borderId="4" xfId="0" applyFont="1" applyFill="1" applyBorder="1" applyAlignment="1" applyProtection="1">
      <alignment horizontal="center" vertical="center" wrapText="1"/>
    </xf>
    <xf numFmtId="0" fontId="23" fillId="7" borderId="5" xfId="0" applyFont="1" applyFill="1" applyBorder="1" applyAlignment="1" applyProtection="1">
      <alignment horizontal="center" vertical="center" wrapText="1"/>
    </xf>
    <xf numFmtId="0" fontId="23" fillId="7" borderId="21" xfId="0" applyFont="1" applyFill="1" applyBorder="1" applyAlignment="1" applyProtection="1">
      <alignment horizontal="center" vertical="center" wrapText="1"/>
    </xf>
    <xf numFmtId="0" fontId="23" fillId="7" borderId="0" xfId="0" applyFont="1" applyFill="1" applyBorder="1" applyAlignment="1" applyProtection="1">
      <alignment horizontal="center" vertical="center" wrapText="1"/>
    </xf>
    <xf numFmtId="0" fontId="23" fillId="7" borderId="22" xfId="0" applyFont="1" applyFill="1" applyBorder="1" applyAlignment="1" applyProtection="1">
      <alignment horizontal="center" vertical="center" wrapText="1"/>
    </xf>
    <xf numFmtId="0" fontId="24" fillId="5" borderId="21" xfId="0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center" vertical="center"/>
    </xf>
    <xf numFmtId="0" fontId="24" fillId="5" borderId="22" xfId="0" applyFont="1" applyFill="1" applyBorder="1" applyAlignment="1" applyProtection="1">
      <alignment horizontal="center" vertical="center"/>
    </xf>
    <xf numFmtId="0" fontId="24" fillId="5" borderId="23" xfId="0" applyFont="1" applyFill="1" applyBorder="1" applyAlignment="1" applyProtection="1">
      <alignment horizontal="center" vertical="center"/>
    </xf>
    <xf numFmtId="0" fontId="24" fillId="5" borderId="24" xfId="0" applyFont="1" applyFill="1" applyBorder="1" applyAlignment="1" applyProtection="1">
      <alignment horizontal="center" vertical="center"/>
    </xf>
    <xf numFmtId="0" fontId="24" fillId="5" borderId="25" xfId="0" applyFont="1" applyFill="1" applyBorder="1" applyAlignment="1" applyProtection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 applyProtection="1">
      <alignment horizontal="center" vertical="center" wrapText="1"/>
    </xf>
    <xf numFmtId="0" fontId="25" fillId="7" borderId="4" xfId="0" applyFont="1" applyFill="1" applyBorder="1" applyAlignment="1" applyProtection="1">
      <alignment horizontal="center" vertical="center" wrapText="1"/>
    </xf>
    <xf numFmtId="0" fontId="25" fillId="7" borderId="5" xfId="0" applyFont="1" applyFill="1" applyBorder="1" applyAlignment="1" applyProtection="1">
      <alignment horizontal="center" vertical="center" wrapText="1"/>
    </xf>
    <xf numFmtId="0" fontId="3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166" fontId="3" fillId="5" borderId="33" xfId="0" applyNumberFormat="1" applyFont="1" applyFill="1" applyBorder="1" applyAlignment="1">
      <alignment horizontal="center" vertical="center" wrapText="1"/>
    </xf>
    <xf numFmtId="166" fontId="3" fillId="5" borderId="34" xfId="0" applyNumberFormat="1" applyFont="1" applyFill="1" applyBorder="1" applyAlignment="1">
      <alignment horizontal="center" vertical="center" wrapText="1"/>
    </xf>
    <xf numFmtId="166" fontId="3" fillId="5" borderId="35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3" fillId="6" borderId="26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0</xdr:row>
      <xdr:rowOff>50800</xdr:rowOff>
    </xdr:from>
    <xdr:to>
      <xdr:col>3</xdr:col>
      <xdr:colOff>685800</xdr:colOff>
      <xdr:row>3</xdr:row>
      <xdr:rowOff>19050</xdr:rowOff>
    </xdr:to>
    <xdr:pic>
      <xdr:nvPicPr>
        <xdr:cNvPr id="1163" name="Imagen 1">
          <a:extLst>
            <a:ext uri="{FF2B5EF4-FFF2-40B4-BE49-F238E27FC236}">
              <a16:creationId xmlns:a16="http://schemas.microsoft.com/office/drawing/2014/main" id="{90221DA0-292E-C2EF-F244-7BA9D15BB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50800"/>
          <a:ext cx="34925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tabSelected="1" zoomScale="65" zoomScaleNormal="65" zoomScaleSheetLayoutView="65" workbookViewId="0">
      <selection activeCell="D30" sqref="D30 J30 F30"/>
    </sheetView>
  </sheetViews>
  <sheetFormatPr baseColWidth="10" defaultRowHeight="12.5" x14ac:dyDescent="0.25"/>
  <cols>
    <col min="1" max="1" width="3.26953125" customWidth="1"/>
    <col min="2" max="2" width="17" customWidth="1"/>
    <col min="3" max="3" width="24.1796875" customWidth="1"/>
    <col min="4" max="4" width="37.6328125" customWidth="1"/>
    <col min="5" max="5" width="38.36328125" customWidth="1"/>
    <col min="6" max="6" width="64.36328125" customWidth="1"/>
    <col min="7" max="7" width="35.7265625" customWidth="1"/>
    <col min="8" max="8" width="2.81640625" customWidth="1"/>
    <col min="10" max="10" width="11.453125" style="40" hidden="1" customWidth="1"/>
    <col min="11" max="11" width="13.7265625" hidden="1" customWidth="1"/>
    <col min="12" max="12" width="11.453125" hidden="1" customWidth="1"/>
    <col min="13" max="13" width="22.26953125" hidden="1" customWidth="1"/>
    <col min="14" max="14" width="20.453125" hidden="1" customWidth="1"/>
    <col min="15" max="15" width="11.453125" customWidth="1"/>
  </cols>
  <sheetData>
    <row r="1" spans="2:16" ht="27.75" customHeight="1" x14ac:dyDescent="0.25">
      <c r="B1" s="15"/>
      <c r="C1" s="15"/>
      <c r="D1" s="15"/>
      <c r="E1" s="15"/>
      <c r="F1" s="15"/>
      <c r="G1" s="15"/>
    </row>
    <row r="2" spans="2:16" ht="27.75" customHeight="1" x14ac:dyDescent="0.25">
      <c r="B2" s="15"/>
      <c r="C2" s="15"/>
      <c r="D2" s="15"/>
      <c r="E2" s="15"/>
      <c r="F2" s="15"/>
      <c r="G2" s="15"/>
    </row>
    <row r="3" spans="2:16" ht="27.75" customHeight="1" x14ac:dyDescent="0.25">
      <c r="B3" s="15"/>
      <c r="C3" s="15"/>
      <c r="D3" s="15"/>
      <c r="E3" s="15"/>
      <c r="F3" s="15"/>
      <c r="G3" s="15"/>
    </row>
    <row r="4" spans="2:16" ht="12.75" customHeight="1" x14ac:dyDescent="0.25">
      <c r="B4" s="15"/>
      <c r="C4" s="15"/>
      <c r="D4" s="15"/>
      <c r="E4" s="15"/>
      <c r="F4" s="15"/>
      <c r="G4" s="15"/>
    </row>
    <row r="5" spans="2:16" ht="44.25" customHeight="1" x14ac:dyDescent="0.25">
      <c r="B5" s="57" t="s">
        <v>20</v>
      </c>
      <c r="C5" s="57"/>
      <c r="D5" s="57"/>
      <c r="E5" s="57"/>
      <c r="F5" s="57"/>
      <c r="G5" s="57"/>
      <c r="H5" s="26"/>
    </row>
    <row r="6" spans="2:16" ht="12.75" customHeight="1" thickBot="1" x14ac:dyDescent="0.3">
      <c r="B6" s="25"/>
      <c r="C6" s="25"/>
      <c r="D6" s="25"/>
      <c r="E6" s="25"/>
      <c r="F6" s="25"/>
      <c r="G6" s="25"/>
      <c r="H6" s="26"/>
    </row>
    <row r="7" spans="2:16" ht="18.75" customHeight="1" thickTop="1" x14ac:dyDescent="0.25">
      <c r="B7" s="58" t="s">
        <v>12</v>
      </c>
      <c r="C7" s="59"/>
      <c r="D7" s="59"/>
      <c r="E7" s="59"/>
      <c r="F7" s="59"/>
      <c r="G7" s="60"/>
    </row>
    <row r="8" spans="2:16" ht="18.75" customHeight="1" x14ac:dyDescent="0.25">
      <c r="B8" s="61"/>
      <c r="C8" s="62"/>
      <c r="D8" s="62"/>
      <c r="E8" s="62"/>
      <c r="F8" s="62"/>
      <c r="G8" s="63"/>
    </row>
    <row r="9" spans="2:16" ht="18.75" customHeight="1" x14ac:dyDescent="0.25">
      <c r="B9" s="64" t="s">
        <v>19</v>
      </c>
      <c r="C9" s="65"/>
      <c r="D9" s="65"/>
      <c r="E9" s="65"/>
      <c r="F9" s="65"/>
      <c r="G9" s="66"/>
    </row>
    <row r="10" spans="2:16" ht="18.75" customHeight="1" thickBot="1" x14ac:dyDescent="0.3">
      <c r="B10" s="67"/>
      <c r="C10" s="68"/>
      <c r="D10" s="68"/>
      <c r="E10" s="68"/>
      <c r="F10" s="68"/>
      <c r="G10" s="69"/>
    </row>
    <row r="11" spans="2:16" ht="14.25" customHeight="1" thickTop="1" thickBot="1" x14ac:dyDescent="0.3">
      <c r="B11" s="17"/>
      <c r="C11" s="17"/>
      <c r="D11" s="17"/>
      <c r="E11" s="17"/>
      <c r="F11" s="17"/>
      <c r="G11" s="17"/>
    </row>
    <row r="12" spans="2:16" ht="37.5" customHeight="1" thickTop="1" x14ac:dyDescent="0.25">
      <c r="B12" s="73" t="s">
        <v>18</v>
      </c>
      <c r="C12" s="74"/>
      <c r="D12" s="74"/>
      <c r="E12" s="74"/>
      <c r="F12" s="74"/>
      <c r="G12" s="75"/>
    </row>
    <row r="13" spans="2:16" ht="37.5" customHeight="1" thickBot="1" x14ac:dyDescent="0.3">
      <c r="B13" s="53" t="s">
        <v>29</v>
      </c>
      <c r="C13" s="54"/>
      <c r="D13" s="54"/>
      <c r="E13" s="54"/>
      <c r="F13" s="54"/>
      <c r="G13" s="55"/>
    </row>
    <row r="14" spans="2:16" ht="13.5" customHeight="1" thickTop="1" thickBot="1" x14ac:dyDescent="0.3">
      <c r="B14" s="1"/>
      <c r="C14" s="1"/>
      <c r="D14" s="1"/>
      <c r="E14" s="1"/>
      <c r="F14" s="1"/>
      <c r="G14" s="1"/>
    </row>
    <row r="15" spans="2:16" ht="80.25" customHeight="1" thickTop="1" x14ac:dyDescent="0.25">
      <c r="B15" s="76" t="s">
        <v>0</v>
      </c>
      <c r="C15" s="77"/>
      <c r="D15" s="30" t="s">
        <v>13</v>
      </c>
      <c r="E15" s="30" t="s">
        <v>14</v>
      </c>
      <c r="F15" s="30" t="s">
        <v>1</v>
      </c>
      <c r="G15" s="31" t="s">
        <v>23</v>
      </c>
    </row>
    <row r="16" spans="2:16" ht="65" customHeight="1" x14ac:dyDescent="0.35">
      <c r="B16" s="81" t="s">
        <v>27</v>
      </c>
      <c r="C16" s="82"/>
      <c r="D16" s="87">
        <v>45</v>
      </c>
      <c r="E16" s="87" t="s">
        <v>30</v>
      </c>
      <c r="F16" s="70" t="s">
        <v>32</v>
      </c>
      <c r="G16" s="78">
        <f>C31</f>
        <v>176192.52</v>
      </c>
      <c r="H16" s="2"/>
      <c r="I16" s="2"/>
      <c r="J16" s="41"/>
      <c r="K16" s="2"/>
      <c r="L16" s="2"/>
      <c r="M16" s="2"/>
      <c r="N16" s="2"/>
      <c r="O16" s="2"/>
      <c r="P16" s="2"/>
    </row>
    <row r="17" spans="2:16" ht="65" customHeight="1" x14ac:dyDescent="0.35">
      <c r="B17" s="83"/>
      <c r="C17" s="84"/>
      <c r="D17" s="88"/>
      <c r="E17" s="88"/>
      <c r="F17" s="71"/>
      <c r="G17" s="79"/>
      <c r="H17" s="2"/>
      <c r="I17" s="2"/>
      <c r="J17" s="41"/>
      <c r="K17" s="2"/>
      <c r="L17" s="2"/>
      <c r="M17" s="2"/>
      <c r="N17" s="2"/>
      <c r="O17" s="2"/>
      <c r="P17" s="2"/>
    </row>
    <row r="18" spans="2:16" ht="65" customHeight="1" x14ac:dyDescent="0.35">
      <c r="B18" s="83"/>
      <c r="C18" s="84"/>
      <c r="D18" s="88"/>
      <c r="E18" s="88"/>
      <c r="F18" s="71"/>
      <c r="G18" s="79"/>
      <c r="H18" s="2"/>
      <c r="I18" s="2"/>
      <c r="J18" s="41"/>
      <c r="K18" s="2"/>
      <c r="L18" s="2"/>
      <c r="M18" s="2"/>
      <c r="N18" s="2"/>
      <c r="O18" s="2"/>
      <c r="P18" s="2"/>
    </row>
    <row r="19" spans="2:16" ht="59.5" customHeight="1" thickBot="1" x14ac:dyDescent="0.4">
      <c r="B19" s="85"/>
      <c r="C19" s="86"/>
      <c r="D19" s="89"/>
      <c r="E19" s="89"/>
      <c r="F19" s="72"/>
      <c r="G19" s="80"/>
      <c r="H19" s="2"/>
      <c r="I19" s="2"/>
      <c r="J19" s="41"/>
      <c r="K19" s="2"/>
      <c r="L19" s="2"/>
      <c r="M19" s="2"/>
      <c r="N19" s="2"/>
      <c r="O19" s="2"/>
      <c r="P19" s="2"/>
    </row>
    <row r="20" spans="2:16" ht="14.25" customHeight="1" thickTop="1" thickBot="1" x14ac:dyDescent="0.4">
      <c r="B20" s="3"/>
      <c r="C20" s="3"/>
      <c r="E20" s="5"/>
      <c r="F20" s="6"/>
      <c r="G20" s="7"/>
      <c r="H20" s="2"/>
      <c r="I20" s="2"/>
      <c r="J20" s="41"/>
      <c r="K20" s="2"/>
      <c r="L20" s="2"/>
      <c r="M20" s="2"/>
      <c r="N20" s="2"/>
      <c r="O20" s="2"/>
      <c r="P20" s="2"/>
    </row>
    <row r="21" spans="2:16" ht="85.5" customHeight="1" thickTop="1" thickBot="1" x14ac:dyDescent="0.4">
      <c r="B21" s="100" t="s">
        <v>2</v>
      </c>
      <c r="C21" s="101"/>
      <c r="D21" s="102"/>
      <c r="E21" s="103"/>
      <c r="F21" s="103"/>
      <c r="G21" s="104"/>
      <c r="M21" s="56" t="s">
        <v>15</v>
      </c>
      <c r="N21" s="56"/>
    </row>
    <row r="22" spans="2:16" ht="19.5" customHeight="1" thickTop="1" thickBot="1" x14ac:dyDescent="0.3">
      <c r="B22" s="8">
        <v>0.03</v>
      </c>
      <c r="C22" s="9"/>
      <c r="D22" s="16"/>
      <c r="E22" s="16"/>
      <c r="F22" s="16"/>
      <c r="G22" s="15"/>
      <c r="M22" s="21"/>
      <c r="N22" s="21"/>
    </row>
    <row r="23" spans="2:16" ht="96" customHeight="1" thickTop="1" thickBot="1" x14ac:dyDescent="0.3">
      <c r="B23" s="38"/>
      <c r="C23" s="39" t="s">
        <v>22</v>
      </c>
      <c r="D23" s="32" t="s">
        <v>26</v>
      </c>
      <c r="E23" s="46" t="s">
        <v>28</v>
      </c>
      <c r="F23" s="33" t="s">
        <v>21</v>
      </c>
      <c r="G23" s="4"/>
      <c r="K23" s="20"/>
      <c r="M23" s="22" t="s">
        <v>16</v>
      </c>
      <c r="N23" s="22" t="s">
        <v>17</v>
      </c>
    </row>
    <row r="24" spans="2:16" ht="61.9" customHeight="1" thickTop="1" thickBot="1" x14ac:dyDescent="0.3">
      <c r="B24" s="35" t="s">
        <v>3</v>
      </c>
      <c r="C24" s="48">
        <f>IF(M24&lt;&gt;"",ROUND(M24,2),"")</f>
        <v>23700</v>
      </c>
      <c r="D24" s="50">
        <v>375000</v>
      </c>
      <c r="E24" s="52" t="str">
        <f t="shared" ref="E24:E30" si="0">IF(F24&lt;&gt;"",ROUND(D24*J24,2),IF(F24="",""))</f>
        <v/>
      </c>
      <c r="F24" s="34"/>
      <c r="G24" s="19"/>
      <c r="J24" s="44">
        <f t="shared" ref="J24:J30" si="1">ROUND(F24,3)</f>
        <v>0</v>
      </c>
      <c r="K24" s="20"/>
      <c r="M24" s="24">
        <v>23700</v>
      </c>
      <c r="N24" s="23">
        <v>0.02</v>
      </c>
    </row>
    <row r="25" spans="2:16" ht="61.9" customHeight="1" thickBot="1" x14ac:dyDescent="0.3">
      <c r="B25" s="36" t="s">
        <v>4</v>
      </c>
      <c r="C25" s="48">
        <f t="shared" ref="C25:C30" si="2">IF(M25&lt;&gt;"",ROUND(M25,2),"")</f>
        <v>24174</v>
      </c>
      <c r="D25" s="50">
        <f t="shared" ref="D25:D30" si="3">ROUND(D24+D24*2%,2)</f>
        <v>382500</v>
      </c>
      <c r="E25" s="52" t="str">
        <f t="shared" si="0"/>
        <v/>
      </c>
      <c r="F25" s="34"/>
      <c r="G25" s="19"/>
      <c r="J25" s="44">
        <f t="shared" si="1"/>
        <v>0</v>
      </c>
      <c r="M25" s="24">
        <f t="shared" ref="M25:M30" si="4">+IF(M24&lt;&gt;"",M24*(1+$N$24),"")</f>
        <v>24174</v>
      </c>
    </row>
    <row r="26" spans="2:16" ht="61.9" customHeight="1" thickBot="1" x14ac:dyDescent="0.3">
      <c r="B26" s="36" t="s">
        <v>5</v>
      </c>
      <c r="C26" s="48">
        <f t="shared" si="2"/>
        <v>24657.48</v>
      </c>
      <c r="D26" s="50">
        <f t="shared" si="3"/>
        <v>390150</v>
      </c>
      <c r="E26" s="52" t="str">
        <f t="shared" si="0"/>
        <v/>
      </c>
      <c r="F26" s="34"/>
      <c r="G26" s="19"/>
      <c r="J26" s="44">
        <f t="shared" si="1"/>
        <v>0</v>
      </c>
      <c r="M26" s="24">
        <f t="shared" si="4"/>
        <v>24657.48</v>
      </c>
    </row>
    <row r="27" spans="2:16" ht="61.9" customHeight="1" thickBot="1" x14ac:dyDescent="0.3">
      <c r="B27" s="36" t="s">
        <v>6</v>
      </c>
      <c r="C27" s="48">
        <f t="shared" si="2"/>
        <v>25150.63</v>
      </c>
      <c r="D27" s="50">
        <f t="shared" si="3"/>
        <v>397953</v>
      </c>
      <c r="E27" s="52" t="str">
        <f t="shared" si="0"/>
        <v/>
      </c>
      <c r="F27" s="34"/>
      <c r="G27" s="19"/>
      <c r="J27" s="44">
        <f t="shared" si="1"/>
        <v>0</v>
      </c>
      <c r="M27" s="24">
        <f t="shared" si="4"/>
        <v>25150.6296</v>
      </c>
    </row>
    <row r="28" spans="2:16" ht="61.9" customHeight="1" thickBot="1" x14ac:dyDescent="0.3">
      <c r="B28" s="36" t="s">
        <v>7</v>
      </c>
      <c r="C28" s="48">
        <f t="shared" si="2"/>
        <v>25653.64</v>
      </c>
      <c r="D28" s="50">
        <f t="shared" si="3"/>
        <v>405912.06</v>
      </c>
      <c r="E28" s="52" t="str">
        <f t="shared" si="0"/>
        <v/>
      </c>
      <c r="F28" s="34"/>
      <c r="G28" s="19"/>
      <c r="J28" s="44">
        <f t="shared" si="1"/>
        <v>0</v>
      </c>
      <c r="M28" s="24">
        <f t="shared" si="4"/>
        <v>25653.642191999999</v>
      </c>
    </row>
    <row r="29" spans="2:16" ht="61.9" customHeight="1" thickBot="1" x14ac:dyDescent="0.3">
      <c r="B29" s="36" t="s">
        <v>24</v>
      </c>
      <c r="C29" s="48">
        <f t="shared" si="2"/>
        <v>26166.720000000001</v>
      </c>
      <c r="D29" s="50">
        <f t="shared" si="3"/>
        <v>414030.3</v>
      </c>
      <c r="E29" s="52" t="str">
        <f t="shared" si="0"/>
        <v/>
      </c>
      <c r="F29" s="47"/>
      <c r="G29" s="19"/>
      <c r="J29" s="44">
        <f t="shared" si="1"/>
        <v>0</v>
      </c>
      <c r="M29" s="24">
        <f t="shared" si="4"/>
        <v>26166.715035839999</v>
      </c>
    </row>
    <row r="30" spans="2:16" ht="61.9" customHeight="1" thickBot="1" x14ac:dyDescent="0.3">
      <c r="B30" s="36" t="s">
        <v>25</v>
      </c>
      <c r="C30" s="48">
        <f t="shared" si="2"/>
        <v>26690.05</v>
      </c>
      <c r="D30" s="50">
        <f t="shared" si="3"/>
        <v>422310.91</v>
      </c>
      <c r="E30" s="52" t="str">
        <f t="shared" si="0"/>
        <v/>
      </c>
      <c r="F30" s="47"/>
      <c r="G30" s="19"/>
      <c r="J30" s="44">
        <f t="shared" si="1"/>
        <v>0</v>
      </c>
      <c r="M30" s="24">
        <f t="shared" si="4"/>
        <v>26690.0493365568</v>
      </c>
    </row>
    <row r="31" spans="2:16" ht="63" customHeight="1" thickBot="1" x14ac:dyDescent="0.3">
      <c r="B31" s="37" t="s">
        <v>8</v>
      </c>
      <c r="C31" s="49">
        <f>SUM(C24:C30)</f>
        <v>176192.52</v>
      </c>
      <c r="D31" s="51">
        <f>SUM(D24:D30)</f>
        <v>2787856.27</v>
      </c>
      <c r="E31" s="51" t="str">
        <f>IF(E24&lt;&gt;"",SUM(E24:E30),"")</f>
        <v/>
      </c>
      <c r="F31" s="45"/>
      <c r="G31" s="10"/>
      <c r="J31" s="43"/>
    </row>
    <row r="32" spans="2:16" ht="20.25" customHeight="1" thickTop="1" thickBot="1" x14ac:dyDescent="0.3">
      <c r="B32" s="16"/>
      <c r="C32" s="16"/>
      <c r="D32" s="11"/>
      <c r="E32" s="16"/>
      <c r="F32" s="16"/>
      <c r="G32" s="16"/>
    </row>
    <row r="33" spans="2:10" s="15" customFormat="1" ht="20" thickTop="1" x14ac:dyDescent="0.25">
      <c r="B33" s="27" t="s">
        <v>9</v>
      </c>
      <c r="C33" s="28"/>
      <c r="D33" s="28"/>
      <c r="E33" s="28"/>
      <c r="F33" s="28"/>
      <c r="G33" s="29"/>
      <c r="J33" s="42"/>
    </row>
    <row r="34" spans="2:10" s="15" customFormat="1" ht="31.5" customHeight="1" x14ac:dyDescent="0.25">
      <c r="B34" s="91" t="s">
        <v>11</v>
      </c>
      <c r="C34" s="92"/>
      <c r="D34" s="92"/>
      <c r="E34" s="92"/>
      <c r="F34" s="92"/>
      <c r="G34" s="93"/>
      <c r="J34" s="42"/>
    </row>
    <row r="35" spans="2:10" s="15" customFormat="1" ht="134.25" customHeight="1" thickBot="1" x14ac:dyDescent="0.3">
      <c r="B35" s="94" t="s">
        <v>31</v>
      </c>
      <c r="C35" s="95"/>
      <c r="D35" s="95"/>
      <c r="E35" s="95"/>
      <c r="F35" s="95"/>
      <c r="G35" s="96"/>
      <c r="J35" s="42"/>
    </row>
    <row r="36" spans="2:10" ht="20.25" customHeight="1" thickTop="1" thickBot="1" x14ac:dyDescent="0.3">
      <c r="B36" s="18"/>
      <c r="C36" s="18"/>
      <c r="D36" s="18"/>
      <c r="E36" s="18"/>
      <c r="F36" s="18"/>
      <c r="G36" s="18"/>
    </row>
    <row r="37" spans="2:10" ht="26.25" customHeight="1" thickTop="1" thickBot="1" x14ac:dyDescent="0.3">
      <c r="B37" s="97" t="s">
        <v>10</v>
      </c>
      <c r="C37" s="98"/>
      <c r="D37" s="98"/>
      <c r="E37" s="98"/>
      <c r="F37" s="98"/>
      <c r="G37" s="99"/>
    </row>
    <row r="38" spans="2:10" ht="20.25" customHeight="1" thickTop="1" x14ac:dyDescent="0.35">
      <c r="B38" s="12"/>
      <c r="C38" s="12"/>
      <c r="D38" s="12"/>
      <c r="E38" s="13"/>
      <c r="F38" s="13"/>
      <c r="G38" s="13"/>
    </row>
    <row r="39" spans="2:10" ht="7.5" customHeight="1" x14ac:dyDescent="0.25"/>
    <row r="40" spans="2:10" ht="15" customHeight="1" x14ac:dyDescent="0.3">
      <c r="B40" s="90"/>
      <c r="C40" s="90"/>
      <c r="D40" s="90"/>
      <c r="E40" s="90"/>
      <c r="F40" s="14"/>
      <c r="G40" s="14"/>
    </row>
    <row r="41" spans="2:10" ht="9" customHeight="1" x14ac:dyDescent="0.25"/>
  </sheetData>
  <sheetProtection password="D011" sheet="1"/>
  <mergeCells count="18">
    <mergeCell ref="D16:D19"/>
    <mergeCell ref="E16:E19"/>
    <mergeCell ref="B40:E40"/>
    <mergeCell ref="B34:G34"/>
    <mergeCell ref="B35:G35"/>
    <mergeCell ref="B37:G37"/>
    <mergeCell ref="B21:C21"/>
    <mergeCell ref="D21:G21"/>
    <mergeCell ref="B13:G13"/>
    <mergeCell ref="M21:N21"/>
    <mergeCell ref="B5:G5"/>
    <mergeCell ref="B7:G8"/>
    <mergeCell ref="B9:G10"/>
    <mergeCell ref="F16:F19"/>
    <mergeCell ref="B12:G12"/>
    <mergeCell ref="B15:C15"/>
    <mergeCell ref="G16:G19"/>
    <mergeCell ref="B16:C19"/>
  </mergeCells>
  <phoneticPr fontId="0" type="noConversion"/>
  <conditionalFormatting sqref="G24:G30">
    <cfRule type="expression" dxfId="0" priority="1" stopIfTrue="1">
      <formula>F24=0</formula>
    </cfRule>
  </conditionalFormatting>
  <dataValidations xWindow="897" yWindow="184" count="2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2%" sqref="F24">
      <formula1>IF(F25="",AND(F24&gt;=0.12),AND(F24&gt;=0.12, F25&lt;=(F24+0.02),F25&gt;=F24))</formula1>
    </dataValidation>
    <dataValidation type="custom" showInputMessage="1" showErrorMessage="1" errorTitle="DIFERENCIA % NO PERMITIDA" error="El usuario sólo puede introducir ciertos valores en esta celda. Ver observaciones (**)._x000a_CANCELAR E INTRODUCIR VALOR CORRECTO." promptTitle="Ver Observaciones " prompt="(**)" sqref="F25:F30">
      <formula1>AND(F25&gt;=F24,F25&lt;=(F24+0.02),F26&lt;=(F25+0.02),OR(F26&gt;=F25,F26=""))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4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ANEJO 1.C.2</vt:lpstr>
    </vt:vector>
  </TitlesOfParts>
  <Company>Adif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VALC_JESUSS</dc:creator>
  <cp:lastModifiedBy>JOSE GOMEZ JIMENEZ</cp:lastModifiedBy>
  <cp:lastPrinted>2023-04-21T16:05:51Z</cp:lastPrinted>
  <dcterms:created xsi:type="dcterms:W3CDTF">2015-01-28T12:09:58Z</dcterms:created>
  <dcterms:modified xsi:type="dcterms:W3CDTF">2023-05-05T08:40:27Z</dcterms:modified>
</cp:coreProperties>
</file>