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if365.sharepoint.com/sites/SubdireccionComercialServiciosLogisticos/Documentos compartidos/SCSL/JGDC/comercial compartida/Concursos Públicos/Gerencia CENTRO/VICALVARO NUEVA TERMINAL/ANEXOS DEFINITIVOS/"/>
    </mc:Choice>
  </mc:AlternateContent>
  <xr:revisionPtr revIDLastSave="0" documentId="8_{A46C07B1-F130-4585-9E17-9ECD7F5265F1}" xr6:coauthVersionLast="47" xr6:coauthVersionMax="47" xr10:uidLastSave="{00000000-0000-0000-0000-000000000000}"/>
  <bookViews>
    <workbookView xWindow="-110" yWindow="-110" windowWidth="19420" windowHeight="10420" xr2:uid="{B955AE39-D0ED-44AD-9EC7-48B7ACBBD4FA}"/>
  </bookViews>
  <sheets>
    <sheet name="O.Economica" sheetId="1" r:id="rId1"/>
  </sheets>
  <definedNames>
    <definedName name="_Hlk160614109" localSheetId="0">O.Economica!$B$30</definedName>
    <definedName name="_Toc120571988" localSheetId="0">O.Economica!#REF!</definedName>
    <definedName name="_Toc120571989" localSheetId="0">O.Economica!$A$11</definedName>
    <definedName name="_Toc160546725" localSheetId="0">O.Economica!#REF!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C29" i="1" s="1"/>
  <c r="D29" i="1" s="1"/>
  <c r="E29" i="1" s="1"/>
  <c r="F31" i="1" s="1"/>
  <c r="B19" i="1"/>
  <c r="C19" i="1" s="1"/>
  <c r="G31" i="1" l="1"/>
  <c r="D19" i="1"/>
  <c r="E19" i="1" s="1"/>
  <c r="F22" i="1" s="1"/>
  <c r="C14" i="1"/>
  <c r="G22" i="1" l="1"/>
</calcChain>
</file>

<file path=xl/sharedStrings.xml><?xml version="1.0" encoding="utf-8"?>
<sst xmlns="http://schemas.openxmlformats.org/spreadsheetml/2006/main" count="46" uniqueCount="43">
  <si>
    <t>MODELO DE OFERTA ECONÓMICA</t>
  </si>
  <si>
    <t>Objeto del concurso</t>
  </si>
  <si>
    <t>Nº de Expediente</t>
  </si>
  <si>
    <t>Plazo de contratación</t>
  </si>
  <si>
    <t>Prórroga:</t>
  </si>
  <si>
    <t>ARRENDAMIENTO DE ESPACIOS E INSTALACIONES EN LAS TERMINALES DE TRANSPORTE DE MERCANCÍAS DE ABROÑIGAL Y VICÁLVARO (MADRID)</t>
  </si>
  <si>
    <t>2024/01/002</t>
  </si>
  <si>
    <t>20 AÑOS</t>
  </si>
  <si>
    <t>Empresa oferente</t>
  </si>
  <si>
    <t>N.I.F.</t>
  </si>
  <si>
    <t>CONCEPTOS A OFERTAR (IMPORTES INDICADOS SIN I.V.A.)</t>
  </si>
  <si>
    <r>
      <rPr>
        <b/>
        <sz val="16"/>
        <color rgb="FF000000"/>
        <rFont val="Calibri"/>
      </rPr>
      <t>1.</t>
    </r>
    <r>
      <rPr>
        <b/>
        <sz val="20"/>
        <color rgb="FF000000"/>
        <rFont val="Times New Roman"/>
      </rPr>
      <t>  </t>
    </r>
    <r>
      <rPr>
        <b/>
        <sz val="7"/>
        <color rgb="FF000000"/>
        <rFont val="Times New Roman"/>
      </rPr>
      <t xml:space="preserve">    </t>
    </r>
    <r>
      <rPr>
        <b/>
        <sz val="12"/>
        <color rgb="FF000000"/>
        <rFont val="Calibri"/>
      </rPr>
      <t>RENTA FIJA ANUAL ZONA 2 DISPONIBLE EN FASE B (RFA</t>
    </r>
    <r>
      <rPr>
        <b/>
        <vertAlign val="subscript"/>
        <sz val="12"/>
        <color rgb="FF000000"/>
        <rFont val="Calibri"/>
        <family val="2"/>
      </rPr>
      <t>Z2</t>
    </r>
    <r>
      <rPr>
        <b/>
        <sz val="12"/>
        <color rgb="FF000000"/>
        <rFont val="Calibri"/>
      </rPr>
      <t xml:space="preserve"> )</t>
    </r>
    <r>
      <rPr>
        <sz val="12"/>
        <color rgb="FF000000"/>
        <rFont val="Calibri"/>
      </rPr>
      <t xml:space="preserve"> </t>
    </r>
  </si>
  <si>
    <t>RENTA FIJA MÍNIMA ANUAL EN ZONA 2 (€/Año)(*)</t>
  </si>
  <si>
    <t>RENTA FIJA OFERTADA ANUAL EN ZONA 2 (€/Año)(**)</t>
  </si>
  <si>
    <r>
      <t>(*) Este importe se fija considerando que la Zona 2 tiene una superficie aproximada de 28.000 m</t>
    </r>
    <r>
      <rPr>
        <vertAlign val="superscript"/>
        <sz val="9"/>
        <color rgb="FF000000"/>
        <rFont val="Calibri"/>
        <family val="2"/>
        <scheme val="minor"/>
      </rPr>
      <t>2</t>
    </r>
    <r>
      <rPr>
        <sz val="9"/>
        <color rgb="FF000000"/>
        <rFont val="Calibri"/>
        <family val="2"/>
        <scheme val="minor"/>
      </rPr>
      <t xml:space="preserve">. </t>
    </r>
  </si>
  <si>
    <r>
      <rPr>
        <b/>
        <sz val="16"/>
        <color rgb="FF000000"/>
        <rFont val="Calibri"/>
      </rPr>
      <t>2.</t>
    </r>
    <r>
      <rPr>
        <b/>
        <sz val="16"/>
        <color rgb="FF000000"/>
        <rFont val="Times New Roman"/>
      </rPr>
      <t>    </t>
    </r>
    <r>
      <rPr>
        <b/>
        <sz val="7"/>
        <color rgb="FF000000"/>
        <rFont val="Times New Roman"/>
      </rPr>
      <t xml:space="preserve">  </t>
    </r>
    <r>
      <rPr>
        <b/>
        <sz val="12"/>
        <color rgb="FF000000"/>
        <rFont val="Calibri"/>
      </rPr>
      <t xml:space="preserve">COMPROMISO DE ACTIVIDAD, MEDIDA EN UTI, DEL SEGUNDO AL QUINTO AÑO DE EXPLOTACIÓN DE LA TCIOV EN LA FASE B </t>
    </r>
  </si>
  <si>
    <t>COMPROMISO DE ACTIVIDAD ANUAL</t>
  </si>
  <si>
    <t>AÑO 2</t>
  </si>
  <si>
    <t>AÑO 3</t>
  </si>
  <si>
    <t>AÑO 4</t>
  </si>
  <si>
    <t>AÑO 5</t>
  </si>
  <si>
    <r>
      <t>CUTI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</si>
  <si>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CUTI</t>
    </r>
    <r>
      <rPr>
        <b/>
        <vertAlign val="subscript"/>
        <sz val="11"/>
        <color theme="1"/>
        <rFont val="Calibri"/>
        <family val="2"/>
        <scheme val="minor"/>
      </rPr>
      <t>3</t>
    </r>
  </si>
  <si>
    <r>
      <t>CUTI</t>
    </r>
    <r>
      <rPr>
        <b/>
        <vertAlign val="subscript"/>
        <sz val="11"/>
        <color theme="1"/>
        <rFont val="Calibri"/>
        <family val="2"/>
        <scheme val="minor"/>
      </rPr>
      <t>4</t>
    </r>
  </si>
  <si>
    <r>
      <t>CUTI</t>
    </r>
    <r>
      <rPr>
        <b/>
        <vertAlign val="subscript"/>
        <sz val="11"/>
        <color theme="1"/>
        <rFont val="Calibri"/>
        <family val="2"/>
        <scheme val="minor"/>
      </rPr>
      <t>5</t>
    </r>
  </si>
  <si>
    <t>DONDE SE HA DE CUMPLIR LA SIGUIENTE CONDICIÓN</t>
  </si>
  <si>
    <t xml:space="preserve">  85.000 ≤CUTI2≤ CUTI3≤ CUTI4 ≤ CUTI5 </t>
  </si>
  <si>
    <t>Acorde a lo descrito en el Plan Comercial</t>
  </si>
  <si>
    <r>
      <rPr>
        <b/>
        <sz val="12"/>
        <color rgb="FF000000"/>
        <rFont val="Calibri"/>
      </rPr>
      <t>3.</t>
    </r>
    <r>
      <rPr>
        <b/>
        <sz val="7"/>
        <color rgb="FF000000"/>
        <rFont val="Times New Roman"/>
      </rPr>
      <t xml:space="preserve">      </t>
    </r>
    <r>
      <rPr>
        <b/>
        <sz val="12"/>
        <color rgb="FF000000"/>
        <rFont val="Calibri"/>
      </rPr>
      <t xml:space="preserve">RENTA VARIABLE OFERTADA POR EL LICITADOR DEL SEGUNDO AL QUINTO AÑO DE EXPLOTACIÓN DE LA TCIOV EN LA FASE B </t>
    </r>
  </si>
  <si>
    <t>AÑO 2 (€/UTI)</t>
  </si>
  <si>
    <t>AÑO 3 (€/UTI)</t>
  </si>
  <si>
    <t>AÑO 4 (€/UTI)</t>
  </si>
  <si>
    <t>AÑO 5 (€/UTI)</t>
  </si>
  <si>
    <t xml:space="preserve">6,92 €/UTI ≤RV2≤ RV3≤ RV4≤ RV5 </t>
  </si>
  <si>
    <t xml:space="preserve">FIRMA LICITADOR </t>
  </si>
  <si>
    <t>Objeto de valoración*</t>
  </si>
  <si>
    <t>UNA VEZ CUMPLIMENTADA LA OFERTA CONVERTIR A PDF Y FIRMAR ELECTRÓNICAMENTE POR EL LICITADOR. EN CASO CONTRARIO SE CONSIDERARÁ OFERTA NO VÁLIDA</t>
  </si>
  <si>
    <t>(*) El Objeto de valoración es la cantidad con respecto a la cuál se realizará la valoración de la oferta</t>
  </si>
  <si>
    <t>RENTA VARIABLE OFERTADA DEL SEGUNDO AL QUINTO AÑO (€/UTI)**</t>
  </si>
  <si>
    <t>(**) Las cantidades ofertadas deberán tener como máximo dos decimales</t>
  </si>
  <si>
    <t>COMPROMISO DE ACTIVIDAD OFERTADO DEL SEGUNDO AL QUINTO AÑO (UTI)**</t>
  </si>
  <si>
    <t>(**) Las cantidades ofertadas deberán ser un números naturales</t>
  </si>
  <si>
    <t>(**) La renta ofertada debe de ser igual o mayor a la renta mínima. Deberá contener como máximo dos decimales.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</si>
</sst>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rgb="FF548DD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color rgb="FF000000"/>
      <name val="Calibri"/>
    </font>
    <font>
      <b/>
      <sz val="20"/>
      <color rgb="FF000000"/>
      <name val="Times New Roman"/>
    </font>
    <font>
      <b/>
      <sz val="7"/>
      <color rgb="FF000000"/>
      <name val="Times New Roman"/>
    </font>
    <font>
      <b/>
      <sz val="12"/>
      <color rgb="FF000000"/>
      <name val="Calibri"/>
    </font>
    <font>
      <b/>
      <vertAlign val="subscript"/>
      <sz val="12"/>
      <color rgb="FF000000"/>
      <name val="Calibri"/>
      <family val="2"/>
    </font>
    <font>
      <sz val="12"/>
      <color rgb="FF000000"/>
      <name val="Calibri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vertAlign val="superscript"/>
      <sz val="9"/>
      <color rgb="FF000000"/>
      <name val="Calibri"/>
      <family val="2"/>
      <scheme val="minor"/>
    </font>
    <font>
      <b/>
      <sz val="16"/>
      <color rgb="FF000000"/>
      <name val="Times New Roman"/>
    </font>
    <font>
      <b/>
      <vertAlign val="subscript"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4" borderId="7" xfId="0" applyFill="1" applyBorder="1" applyProtection="1">
      <protection locked="0"/>
    </xf>
    <xf numFmtId="0" fontId="4" fillId="4" borderId="8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15" fillId="5" borderId="9" xfId="0" applyFont="1" applyFill="1" applyBorder="1" applyAlignment="1">
      <alignment horizontal="justify" vertical="center" wrapText="1"/>
    </xf>
    <xf numFmtId="3" fontId="16" fillId="0" borderId="10" xfId="0" applyNumberFormat="1" applyFont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22" fillId="5" borderId="3" xfId="0" applyFont="1" applyFill="1" applyBorder="1" applyAlignment="1">
      <alignment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6" fillId="0" borderId="0" xfId="0" applyFont="1"/>
    <xf numFmtId="0" fontId="1" fillId="0" borderId="16" xfId="0" applyFont="1" applyBorder="1"/>
    <xf numFmtId="0" fontId="0" fillId="0" borderId="11" xfId="0" applyBorder="1"/>
    <xf numFmtId="4" fontId="16" fillId="4" borderId="12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4" fontId="0" fillId="0" borderId="0" xfId="0" applyNumberFormat="1"/>
    <xf numFmtId="2" fontId="24" fillId="4" borderId="12" xfId="0" applyNumberFormat="1" applyFont="1" applyFill="1" applyBorder="1" applyAlignment="1" applyProtection="1">
      <alignment horizontal="center" vertical="center" wrapText="1"/>
      <protection locked="0"/>
    </xf>
    <xf numFmtId="2" fontId="24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5" fillId="5" borderId="16" xfId="0" applyFont="1" applyFill="1" applyBorder="1" applyAlignment="1">
      <alignment horizontal="justify" vertical="center" wrapText="1"/>
    </xf>
    <xf numFmtId="0" fontId="15" fillId="5" borderId="11" xfId="0" applyFont="1" applyFill="1" applyBorder="1" applyAlignment="1">
      <alignment horizontal="justify" vertical="center" wrapText="1"/>
    </xf>
    <xf numFmtId="0" fontId="2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DCC3-549B-478C-8E0A-4BB31A357610}">
  <sheetPr>
    <pageSetUpPr fitToPage="1"/>
  </sheetPr>
  <dimension ref="A2:H38"/>
  <sheetViews>
    <sheetView tabSelected="1" topLeftCell="A19" zoomScale="90" zoomScaleNormal="90" workbookViewId="0">
      <selection activeCell="B11" sqref="B11"/>
    </sheetView>
  </sheetViews>
  <sheetFormatPr baseColWidth="10" defaultColWidth="11.453125" defaultRowHeight="14.5" x14ac:dyDescent="0.35"/>
  <cols>
    <col min="1" max="1" width="70.453125" customWidth="1"/>
    <col min="2" max="2" width="28.81640625" customWidth="1"/>
    <col min="3" max="3" width="16.26953125" customWidth="1"/>
    <col min="4" max="4" width="16.54296875" customWidth="1"/>
    <col min="5" max="5" width="14.81640625" customWidth="1"/>
    <col min="6" max="6" width="20" customWidth="1"/>
    <col min="7" max="7" width="12.81640625" customWidth="1"/>
  </cols>
  <sheetData>
    <row r="2" spans="1:8" ht="18.5" x14ac:dyDescent="0.35">
      <c r="A2" s="1" t="s">
        <v>0</v>
      </c>
    </row>
    <row r="3" spans="1:8" ht="15" thickBot="1" x14ac:dyDescent="0.4">
      <c r="A3" s="2"/>
    </row>
    <row r="4" spans="1:8" ht="45" customHeight="1" thickBot="1" x14ac:dyDescent="0.4">
      <c r="A4" s="3" t="s">
        <v>1</v>
      </c>
      <c r="B4" s="4" t="s">
        <v>2</v>
      </c>
      <c r="C4" s="4" t="s">
        <v>3</v>
      </c>
      <c r="D4" s="4" t="s">
        <v>4</v>
      </c>
    </row>
    <row r="5" spans="1:8" ht="45" customHeight="1" thickBot="1" x14ac:dyDescent="0.4">
      <c r="A5" s="5" t="s">
        <v>5</v>
      </c>
      <c r="B5" s="6" t="s">
        <v>6</v>
      </c>
      <c r="C5" s="6" t="s">
        <v>7</v>
      </c>
      <c r="D5" s="7"/>
    </row>
    <row r="6" spans="1:8" ht="24" customHeight="1" x14ac:dyDescent="0.35">
      <c r="A6" s="8" t="s">
        <v>8</v>
      </c>
      <c r="B6" s="9" t="s">
        <v>9</v>
      </c>
      <c r="C6" s="10"/>
      <c r="D6" s="10"/>
    </row>
    <row r="7" spans="1:8" ht="29.25" customHeight="1" thickBot="1" x14ac:dyDescent="0.4">
      <c r="A7" s="11"/>
      <c r="B7" s="12"/>
      <c r="C7" s="10"/>
      <c r="D7" s="10"/>
      <c r="E7" s="10"/>
      <c r="F7" s="10"/>
      <c r="G7" s="10"/>
      <c r="H7" s="10"/>
    </row>
    <row r="8" spans="1:8" x14ac:dyDescent="0.35">
      <c r="A8" s="10"/>
      <c r="B8" s="10"/>
      <c r="C8" s="10"/>
      <c r="D8" s="10"/>
      <c r="E8" s="10"/>
      <c r="F8" s="10"/>
      <c r="G8" s="10"/>
      <c r="H8" s="10"/>
    </row>
    <row r="9" spans="1:8" ht="15.5" x14ac:dyDescent="0.35">
      <c r="A9" s="13" t="s">
        <v>10</v>
      </c>
      <c r="H9" s="31"/>
    </row>
    <row r="10" spans="1:8" x14ac:dyDescent="0.35">
      <c r="A10" s="14"/>
    </row>
    <row r="11" spans="1:8" ht="25" x14ac:dyDescent="0.35">
      <c r="A11" s="15" t="s">
        <v>11</v>
      </c>
    </row>
    <row r="12" spans="1:8" ht="15" thickBot="1" x14ac:dyDescent="0.4">
      <c r="A12" s="14"/>
    </row>
    <row r="13" spans="1:8" ht="23.25" customHeight="1" thickBot="1" x14ac:dyDescent="0.4">
      <c r="A13" s="16" t="s">
        <v>12</v>
      </c>
      <c r="B13" s="17">
        <v>127680</v>
      </c>
    </row>
    <row r="14" spans="1:8" ht="34.5" customHeight="1" thickBot="1" x14ac:dyDescent="0.4">
      <c r="A14" s="18" t="s">
        <v>13</v>
      </c>
      <c r="B14" s="29"/>
      <c r="C14" s="38" t="str">
        <f>IF(B14&gt;=B13,"Oferta válida","Oferta no válida")</f>
        <v>Oferta no válida</v>
      </c>
      <c r="D14" s="39"/>
      <c r="G14" s="30"/>
    </row>
    <row r="15" spans="1:8" ht="23.25" customHeight="1" x14ac:dyDescent="0.35">
      <c r="A15" s="40" t="s">
        <v>14</v>
      </c>
      <c r="B15" s="40"/>
    </row>
    <row r="16" spans="1:8" ht="20.25" customHeight="1" x14ac:dyDescent="0.35">
      <c r="A16" s="41" t="s">
        <v>42</v>
      </c>
      <c r="B16" s="41"/>
    </row>
    <row r="17" spans="1:8" ht="15.5" x14ac:dyDescent="0.35">
      <c r="A17" s="19"/>
    </row>
    <row r="18" spans="1:8" ht="34.5" customHeight="1" x14ac:dyDescent="0.35">
      <c r="A18" s="42" t="s">
        <v>15</v>
      </c>
      <c r="B18" s="43"/>
      <c r="C18" s="43"/>
      <c r="D18" s="43"/>
      <c r="E18" s="43"/>
    </row>
    <row r="19" spans="1:8" ht="24" customHeight="1" thickBot="1" x14ac:dyDescent="0.4">
      <c r="A19" s="19"/>
      <c r="B19" s="20" t="str">
        <f>IF(B22&gt;=85000,"Oferta válida","Oferta no válida")</f>
        <v>Oferta no válida</v>
      </c>
      <c r="C19" s="20" t="str">
        <f>IF(B19="Oferta no válida","Oferta no válida",(IF(C22&gt;=B22,"Oferta válida","Oferta no válida")))</f>
        <v>Oferta no válida</v>
      </c>
      <c r="D19" s="20" t="str">
        <f>IF(C19="Oferta no válida","Oferta no válida",(IF(D22&gt;=C22,"Oferta válida","Oferta no válida")))</f>
        <v>Oferta no válida</v>
      </c>
      <c r="E19" s="20" t="str">
        <f>IF(D19="Oferta no válida","Oferta no válida",(IF(E22&gt;=D22,"Oferta válida","Oferta no válida")))</f>
        <v>Oferta no válida</v>
      </c>
    </row>
    <row r="20" spans="1:8" ht="24.75" customHeight="1" thickBot="1" x14ac:dyDescent="0.4">
      <c r="A20" s="16" t="s">
        <v>16</v>
      </c>
      <c r="B20" s="21" t="s">
        <v>17</v>
      </c>
      <c r="C20" s="21" t="s">
        <v>18</v>
      </c>
      <c r="D20" s="21" t="s">
        <v>19</v>
      </c>
      <c r="E20" s="21" t="s">
        <v>20</v>
      </c>
      <c r="F20" s="21" t="s">
        <v>35</v>
      </c>
    </row>
    <row r="21" spans="1:8" ht="17" thickBot="1" x14ac:dyDescent="0.4">
      <c r="A21" s="44" t="s">
        <v>40</v>
      </c>
      <c r="B21" s="22" t="s">
        <v>21</v>
      </c>
      <c r="C21" s="22" t="s">
        <v>22</v>
      </c>
      <c r="D21" s="22" t="s">
        <v>23</v>
      </c>
      <c r="E21" s="22" t="s">
        <v>24</v>
      </c>
    </row>
    <row r="22" spans="1:8" ht="27" customHeight="1" thickBot="1" x14ac:dyDescent="0.4">
      <c r="A22" s="45"/>
      <c r="B22" s="23"/>
      <c r="C22" s="23"/>
      <c r="D22" s="23"/>
      <c r="E22" s="23"/>
      <c r="F22" s="21">
        <f>IF(E19="Oferta no válida",0,IF(((+B22-85000)+(+C22-85000)+(+D22-85000)+(+E22-85000))&gt;=0,(+B22-85000)+(+C22-85000)+(+D22-85000)+(+E22-85000),0))</f>
        <v>0</v>
      </c>
      <c r="G22" s="34" t="str">
        <f>IF(E19="Oferta no válida","Oferta no válida",IF(F22&gt;=0,"Oferta válida","Oferta no válida"))</f>
        <v>Oferta no válida</v>
      </c>
      <c r="H22" s="35"/>
    </row>
    <row r="23" spans="1:8" ht="36" customHeight="1" thickBot="1" x14ac:dyDescent="0.4">
      <c r="A23" s="24" t="s">
        <v>25</v>
      </c>
      <c r="B23" s="36" t="s">
        <v>26</v>
      </c>
      <c r="C23" s="36"/>
      <c r="D23" s="36"/>
      <c r="E23" s="37"/>
    </row>
    <row r="24" spans="1:8" x14ac:dyDescent="0.35">
      <c r="A24" s="46" t="s">
        <v>27</v>
      </c>
      <c r="B24" s="41"/>
      <c r="C24" s="41"/>
      <c r="D24" s="41"/>
      <c r="E24" s="41"/>
    </row>
    <row r="25" spans="1:8" ht="29" x14ac:dyDescent="0.35">
      <c r="A25" s="14" t="s">
        <v>37</v>
      </c>
    </row>
    <row r="26" spans="1:8" x14ac:dyDescent="0.35">
      <c r="A26" s="14" t="s">
        <v>41</v>
      </c>
    </row>
    <row r="27" spans="1:8" x14ac:dyDescent="0.35">
      <c r="A27" s="14"/>
    </row>
    <row r="28" spans="1:8" ht="15.5" x14ac:dyDescent="0.35">
      <c r="A28" s="47" t="s">
        <v>28</v>
      </c>
      <c r="B28" s="48"/>
      <c r="C28" s="48"/>
      <c r="D28" s="48"/>
      <c r="E28" s="48"/>
    </row>
    <row r="29" spans="1:8" ht="16" thickBot="1" x14ac:dyDescent="0.4">
      <c r="A29" s="19"/>
      <c r="B29" s="20" t="str">
        <f>IF(B31&gt;=6.92,"Oferta válida","Oferta no válida")</f>
        <v>Oferta no válida</v>
      </c>
      <c r="C29" s="20" t="str">
        <f>IF(B29="Oferta no válida","Oferta no válida",(IF(C31&gt;=B31,"Oferta válida","Oferta no válida")))</f>
        <v>Oferta no válida</v>
      </c>
      <c r="D29" s="20" t="str">
        <f>IF(C29="Oferta no válida","Oferta no válida",(IF(D31&gt;=C31,"Oferta válida","Oferta no válida")))</f>
        <v>Oferta no válida</v>
      </c>
      <c r="E29" s="20" t="str">
        <f>IF(D29="Oferta no válida","Oferta no válida",(IF(E31&gt;=D31,"Oferta válida","Oferta no válida")))</f>
        <v>Oferta no válida</v>
      </c>
    </row>
    <row r="30" spans="1:8" ht="26.25" customHeight="1" thickBot="1" x14ac:dyDescent="0.4">
      <c r="A30" s="44" t="s">
        <v>38</v>
      </c>
      <c r="B30" s="25" t="s">
        <v>29</v>
      </c>
      <c r="C30" s="21" t="s">
        <v>30</v>
      </c>
      <c r="D30" s="21" t="s">
        <v>31</v>
      </c>
      <c r="E30" s="21" t="s">
        <v>32</v>
      </c>
      <c r="F30" s="21" t="s">
        <v>35</v>
      </c>
    </row>
    <row r="31" spans="1:8" ht="27" customHeight="1" thickBot="1" x14ac:dyDescent="0.4">
      <c r="A31" s="45"/>
      <c r="B31" s="33"/>
      <c r="C31" s="32"/>
      <c r="D31" s="32"/>
      <c r="E31" s="32"/>
      <c r="F31" s="21">
        <f>IF(E29="Oferta no válida",0,IF((+B31-6.92)+(+C31-6.92)+(+D31-6.92)+(+E31-6.92)&gt;=0,(+B31-6.92)+(+C31-6.92)+(+D31-6.92)+(+E31-6.92),0))</f>
        <v>0</v>
      </c>
      <c r="G31" s="34" t="str">
        <f>IF(E29="Oferta no válida","Oferta no válida",IF(F31&gt;=0,"Oferta válida","Oferta no válida"))</f>
        <v>Oferta no válida</v>
      </c>
      <c r="H31" s="35"/>
    </row>
    <row r="32" spans="1:8" ht="30.75" customHeight="1" thickBot="1" x14ac:dyDescent="0.4">
      <c r="A32" s="24" t="s">
        <v>25</v>
      </c>
      <c r="B32" s="36" t="s">
        <v>33</v>
      </c>
      <c r="C32" s="36"/>
      <c r="D32" s="36"/>
      <c r="E32" s="37"/>
    </row>
    <row r="33" spans="1:1" ht="29" x14ac:dyDescent="0.35">
      <c r="A33" s="14" t="s">
        <v>37</v>
      </c>
    </row>
    <row r="34" spans="1:1" x14ac:dyDescent="0.35">
      <c r="A34" s="14" t="s">
        <v>39</v>
      </c>
    </row>
    <row r="35" spans="1:1" ht="18.5" x14ac:dyDescent="0.45">
      <c r="A35" s="26" t="s">
        <v>36</v>
      </c>
    </row>
    <row r="37" spans="1:1" x14ac:dyDescent="0.35">
      <c r="A37" s="27" t="s">
        <v>34</v>
      </c>
    </row>
    <row r="38" spans="1:1" ht="77.25" customHeight="1" thickBot="1" x14ac:dyDescent="0.4">
      <c r="A38" s="28"/>
    </row>
  </sheetData>
  <sheetProtection algorithmName="SHA-512" hashValue="T3A2EESX7yTCW6pvZ2b/nW5Sft1CjZv2DeLyhf+AEE8dyrE28lAd4DYpuIave2iHGlJ6mU+z2k0nyfBTcb6LPA==" saltValue="htYMl+8nkhqK62OTZs+qDw==" spinCount="100000" sheet="1" objects="1" scenarios="1"/>
  <mergeCells count="12">
    <mergeCell ref="G22:H22"/>
    <mergeCell ref="B32:E32"/>
    <mergeCell ref="C14:D14"/>
    <mergeCell ref="A15:B15"/>
    <mergeCell ref="A16:B16"/>
    <mergeCell ref="A18:E18"/>
    <mergeCell ref="A21:A22"/>
    <mergeCell ref="B23:E23"/>
    <mergeCell ref="A24:E24"/>
    <mergeCell ref="A28:E28"/>
    <mergeCell ref="A30:A31"/>
    <mergeCell ref="G31:H31"/>
  </mergeCells>
  <conditionalFormatting sqref="C14">
    <cfRule type="cellIs" dxfId="5" priority="6" operator="equal">
      <formula>"Oferta no válida"</formula>
    </cfRule>
  </conditionalFormatting>
  <conditionalFormatting sqref="B19:E19">
    <cfRule type="cellIs" dxfId="4" priority="5" operator="equal">
      <formula>"Oferta no válida"</formula>
    </cfRule>
  </conditionalFormatting>
  <conditionalFormatting sqref="G22">
    <cfRule type="cellIs" dxfId="3" priority="4" operator="equal">
      <formula>"Oferta no válida"</formula>
    </cfRule>
  </conditionalFormatting>
  <conditionalFormatting sqref="C29:E29">
    <cfRule type="cellIs" dxfId="2" priority="3" operator="equal">
      <formula>"Oferta no válida"</formula>
    </cfRule>
  </conditionalFormatting>
  <conditionalFormatting sqref="B29">
    <cfRule type="cellIs" dxfId="1" priority="2" operator="equal">
      <formula>"Oferta no válida"</formula>
    </cfRule>
  </conditionalFormatting>
  <conditionalFormatting sqref="G31">
    <cfRule type="cellIs" dxfId="0" priority="1" operator="equal">
      <formula>"Oferta no válida"</formula>
    </cfRule>
  </conditionalFormatting>
  <pageMargins left="0.25" right="0.25" top="0.75" bottom="0.75" header="0.3" footer="0.3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EB06FCDADB07C41AD88415DEEC3883B" ma:contentTypeVersion="18" ma:contentTypeDescription="Crear nuevo documento." ma:contentTypeScope="" ma:versionID="b779553030a62e8de169176431f6ab66">
  <xsd:schema xmlns:xsd="http://www.w3.org/2001/XMLSchema" xmlns:xs="http://www.w3.org/2001/XMLSchema" xmlns:p="http://schemas.microsoft.com/office/2006/metadata/properties" xmlns:ns2="ac0fae64-131f-4a3d-84a3-6b93c58b92ca" xmlns:ns3="63ef7567-4ffb-4553-bc2c-fabaf3a2d81d" targetNamespace="http://schemas.microsoft.com/office/2006/metadata/properties" ma:root="true" ma:fieldsID="32c4d5f9f26844dce1474a06aed28906" ns2:_="" ns3:_="">
    <xsd:import namespace="ac0fae64-131f-4a3d-84a3-6b93c58b92ca"/>
    <xsd:import namespace="63ef7567-4ffb-4553-bc2c-fabaf3a2d8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fae64-131f-4a3d-84a3-6b93c58b92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c5f77948-cb74-4db9-9d42-99e13121e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f7567-4ffb-4553-bc2c-fabaf3a2d81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f55d5e-5f51-4b29-875c-49736a88af90}" ma:internalName="TaxCatchAll" ma:showField="CatchAllData" ma:web="63ef7567-4ffb-4553-bc2c-fabaf3a2d8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0fae64-131f-4a3d-84a3-6b93c58b92ca">
      <Terms xmlns="http://schemas.microsoft.com/office/infopath/2007/PartnerControls"/>
    </lcf76f155ced4ddcb4097134ff3c332f>
    <TaxCatchAll xmlns="63ef7567-4ffb-4553-bc2c-fabaf3a2d81d" xsi:nil="true"/>
    <SharedWithUsers xmlns="63ef7567-4ffb-4553-bc2c-fabaf3a2d81d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E15BDB-D6EF-408E-A23E-526F23FB5DF6}"/>
</file>

<file path=customXml/itemProps2.xml><?xml version="1.0" encoding="utf-8"?>
<ds:datastoreItem xmlns:ds="http://schemas.openxmlformats.org/officeDocument/2006/customXml" ds:itemID="{F536FEBD-1754-4229-8BFF-9AE1FE7DD901}">
  <ds:schemaRefs>
    <ds:schemaRef ds:uri="http://schemas.microsoft.com/office/2006/metadata/properties"/>
    <ds:schemaRef ds:uri="http://schemas.microsoft.com/office/infopath/2007/PartnerControls"/>
    <ds:schemaRef ds:uri="3b63e49f-f94c-4060-83a8-7aebbb9d1054"/>
  </ds:schemaRefs>
</ds:datastoreItem>
</file>

<file path=customXml/itemProps3.xml><?xml version="1.0" encoding="utf-8"?>
<ds:datastoreItem xmlns:ds="http://schemas.openxmlformats.org/officeDocument/2006/customXml" ds:itemID="{AAFF66FF-CB2B-4C4D-8D13-F9EAB3F1AC9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2394dc9-7b9f-4804-8eca-3bd919c5bef4}" enabled="1" method="Privileged" siteId="{f752ca51-e762-497a-939c-e7b7813268a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O.Economica</vt:lpstr>
      <vt:lpstr>O.Economica!_Hlk160614109</vt:lpstr>
      <vt:lpstr>O.Economica!_Toc120571989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Orduña Mendez</dc:creator>
  <cp:lastModifiedBy>PEDRO DELGADO ROBLEDO</cp:lastModifiedBy>
  <cp:lastPrinted>2024-03-21T15:38:49Z</cp:lastPrinted>
  <dcterms:created xsi:type="dcterms:W3CDTF">2024-03-20T14:14:08Z</dcterms:created>
  <dcterms:modified xsi:type="dcterms:W3CDTF">2024-04-04T08:09:13Z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0x010100BEB06FCDADB07C41AD88415DEEC3883B</vt:lpwstr>
  </property>
  <property fmtid="{D5CDD505-2E9C-101B-9397-08002B2CF9AE}" pid="3" name="MediaServiceImageTags">
    <vt:lpwstr/>
  </property>
  <property fmtid="{D5CDD505-2E9C-101B-9397-08002B2CF9AE}" pid="4" name="Order">
    <vt:r8>774800</vt:r8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