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4/Expte.2024-164-00011, cafetería-restaurante en Valencia JS/"/>
    </mc:Choice>
  </mc:AlternateContent>
  <xr:revisionPtr revIDLastSave="0" documentId="8_{07549E3F-6FEC-4005-8D99-E9DCF693E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JO 1.C.2" sheetId="1" r:id="rId1"/>
    <sheet name="ANEJO 1.C.2.1 (OPCIONAL)" sheetId="2" r:id="rId2"/>
  </sheets>
  <definedNames>
    <definedName name="_xlnm.Print_Area" localSheetId="0">'ANEJO 1.C.2'!$B$1:$G$41</definedName>
    <definedName name="_xlnm.Print_Area" localSheetId="1">'ANEJO 1.C.2.1 (OPCIONAL)'!$B$1:$F$51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4" i="1"/>
  <c r="D25" i="1"/>
  <c r="D26" i="1"/>
  <c r="D27" i="1"/>
  <c r="D28" i="1"/>
  <c r="D29" i="1"/>
  <c r="D30" i="1"/>
  <c r="D31" i="1"/>
  <c r="D32" i="1"/>
  <c r="C37" i="2"/>
  <c r="C38" i="2"/>
  <c r="C24" i="2"/>
  <c r="E24" i="2" s="1"/>
  <c r="E36" i="2"/>
  <c r="E23" i="2"/>
  <c r="J29" i="1"/>
  <c r="E29" i="1" s="1"/>
  <c r="J30" i="1"/>
  <c r="E30" i="1" s="1"/>
  <c r="J31" i="1"/>
  <c r="E31" i="1" s="1"/>
  <c r="J32" i="1"/>
  <c r="E32" i="1" s="1"/>
  <c r="J28" i="1"/>
  <c r="E28" i="1"/>
  <c r="M24" i="1"/>
  <c r="C24" i="1"/>
  <c r="J23" i="1"/>
  <c r="E23" i="1" s="1"/>
  <c r="J24" i="1"/>
  <c r="E24" i="1" s="1"/>
  <c r="J25" i="1"/>
  <c r="E25" i="1" s="1"/>
  <c r="J26" i="1"/>
  <c r="E26" i="1" s="1"/>
  <c r="J27" i="1"/>
  <c r="E27" i="1" s="1"/>
  <c r="E38" i="2"/>
  <c r="C39" i="2"/>
  <c r="E37" i="2"/>
  <c r="M25" i="1"/>
  <c r="C25" i="1"/>
  <c r="E39" i="2"/>
  <c r="C40" i="2"/>
  <c r="M26" i="1"/>
  <c r="C26" i="1"/>
  <c r="E40" i="2"/>
  <c r="C41" i="2"/>
  <c r="M27" i="1"/>
  <c r="C27" i="1"/>
  <c r="C42" i="2"/>
  <c r="E41" i="2"/>
  <c r="E42" i="2"/>
  <c r="C43" i="2"/>
  <c r="C44" i="2"/>
  <c r="E43" i="2"/>
  <c r="E44" i="2"/>
  <c r="C45" i="2"/>
  <c r="E45" i="2"/>
  <c r="C46" i="2"/>
  <c r="E46" i="2"/>
  <c r="D33" i="1"/>
  <c r="M28" i="1"/>
  <c r="M29" i="1"/>
  <c r="C28" i="1"/>
  <c r="M30" i="1"/>
  <c r="C29" i="1"/>
  <c r="M31" i="1"/>
  <c r="C30" i="1"/>
  <c r="M32" i="1"/>
  <c r="C32" i="1"/>
  <c r="C31" i="1"/>
  <c r="C33" i="1"/>
  <c r="G16" i="1"/>
  <c r="C25" i="2" l="1"/>
  <c r="E33" i="1"/>
  <c r="E25" i="2" l="1"/>
  <c r="C26" i="2"/>
  <c r="E26" i="2" l="1"/>
  <c r="C27" i="2"/>
  <c r="E27" i="2" l="1"/>
  <c r="C28" i="2"/>
  <c r="E28" i="2" l="1"/>
  <c r="C29" i="2"/>
  <c r="C30" i="2" l="1"/>
  <c r="E29" i="2"/>
  <c r="E30" i="2" l="1"/>
  <c r="C31" i="2"/>
  <c r="C32" i="2" l="1"/>
  <c r="E31" i="2"/>
  <c r="E32" i="2" l="1"/>
  <c r="C33" i="2"/>
  <c r="E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M2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2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<sst xmlns="http://schemas.openxmlformats.org/spreadsheetml/2006/main" count="84" uniqueCount="56">
  <si>
    <t>ANEJO 1.C.2</t>
  </si>
  <si>
    <t>HOJA DE OFERTA ECONÓMICA</t>
  </si>
  <si>
    <t>RENTA VARIABLE</t>
  </si>
  <si>
    <t>PLIEGO DE CONDICIONES PARTICULARES</t>
  </si>
  <si>
    <t>EXPEDIENTE Nº  2024-164-00011</t>
  </si>
  <si>
    <t>ESTACION</t>
  </si>
  <si>
    <t>Nº LOCAL / ESPACIO</t>
  </si>
  <si>
    <t>SUPERFICIE</t>
  </si>
  <si>
    <t>ACTIVIDAD (*)</t>
  </si>
  <si>
    <t>RENTA MÍNIMA GARANTIZADA DE LICITACIÓN TOTAL CONTRATO</t>
  </si>
  <si>
    <t>VALÈNCIA JOAQUÍN SOROLLA</t>
  </si>
  <si>
    <r>
      <t>187,23  m</t>
    </r>
    <r>
      <rPr>
        <b/>
        <vertAlign val="superscript"/>
        <sz val="16"/>
        <rFont val="Adif Fago No Regular"/>
      </rPr>
      <t>2</t>
    </r>
  </si>
  <si>
    <t>CAFETERÍA-RESTAURANTE</t>
  </si>
  <si>
    <r>
      <t>215,58 m</t>
    </r>
    <r>
      <rPr>
        <b/>
        <vertAlign val="superscript"/>
        <sz val="16"/>
        <rFont val="Adif Fago No Regular"/>
      </rPr>
      <t>2</t>
    </r>
  </si>
  <si>
    <t>TERRAZA LADO SUR</t>
  </si>
  <si>
    <r>
      <t>96,91  m</t>
    </r>
    <r>
      <rPr>
        <b/>
        <vertAlign val="superscript"/>
        <sz val="16"/>
        <rFont val="Adif Fago No Regular"/>
      </rPr>
      <t>2</t>
    </r>
  </si>
  <si>
    <t>TERRAZA LADO NORTE</t>
  </si>
  <si>
    <t>FIRMA Y SELLO EMPRESA OFERTANTE</t>
  </si>
  <si>
    <t>OCULTAR ESTAS COLUMNAS</t>
  </si>
  <si>
    <t>RENTA MÍNIMA GARANTIZADA ANUAL (**)</t>
  </si>
  <si>
    <r>
      <t xml:space="preserve">VENTAS PREVISTAS SIN IVA FIJADAS POR ADIF-ALTA VELOCIDAD
</t>
    </r>
    <r>
      <rPr>
        <b/>
        <sz val="14"/>
        <color indexed="10"/>
        <rFont val="Adif Fago No Regular"/>
      </rPr>
      <t>(SÓLO A EFECTOS DE VALORACIÓN DE LA OFERTA)</t>
    </r>
  </si>
  <si>
    <r>
      <t xml:space="preserve">RENTA ANUAL RESULTANTE SEGÚN PORCENTAJE OFERTADO SOBRE VENTAS PREVISTAS
</t>
    </r>
    <r>
      <rPr>
        <b/>
        <sz val="14"/>
        <color indexed="10"/>
        <rFont val="Adif Fago No Regular"/>
      </rPr>
      <t xml:space="preserve">(SOLO A EFECTOS DE VALORACIÓN DE LA OFERTA) </t>
    </r>
  </si>
  <si>
    <t>Porcentaje VARIABLE OFERTADO (***)</t>
  </si>
  <si>
    <t>RMGA CON % INCREMENTO</t>
  </si>
  <si>
    <t>INCREMENTO ANUAL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</si>
  <si>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</si>
  <si>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</si>
  <si>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</si>
  <si>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</si>
  <si>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</si>
  <si>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</si>
  <si>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</si>
  <si>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</si>
  <si>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</si>
  <si>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</si>
  <si>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TOTAL</t>
  </si>
  <si>
    <t>OBSERVACIONES DE ADIF-ALTA VELOCIDAD:</t>
  </si>
  <si>
    <t>(*) Las actividades de cafetería-restaurante y terraza deberán ser compatibles con la utilización del local y de los espacios como zonas de trabajo flexible por parte de los clientes del establecimiento.</t>
  </si>
  <si>
    <t>(**) Según lo definido en el punto 5.1 del P.C.P. y su Anejo 1, apartado E</t>
  </si>
  <si>
    <t>(***) Figurar el porcentaje de renta variable según lo definido en el punto 5.1 del P.C.P. y su Anejo 1, apartado L.1.2
El porcentaje variable ofertado deberá cumplir todas las condiciones siguientes:
· Ser igual o superior al 15%. 
· Ser el mismo para todos los meses de cada año.
· Ser igual o mayor al del año anterior.
· No ser mayor en 2 puntos porcentuales respecto al porcentaje ofrecido en el año anterior. 
· Estar expresado con un solo decimal.</t>
  </si>
  <si>
    <t>NOTA: A CUMPLIMENTAR ÚNICAMENTE LOS CAMPOS EN BLANCO</t>
  </si>
  <si>
    <t>LA CUMPLIMENTACIÓN DE ESTE ANEJO ES OPCIONAL</t>
  </si>
  <si>
    <t>HOJA DE SOLICITUD DE INSTALACIÓN DE UNA MÁQUINA EXPENDEDORA DE TABACO Y/O HASTA UN MÁXIMO DE DOS MÁQUINAS RECREATIVAS TIPO "B" (1)</t>
  </si>
  <si>
    <t xml:space="preserve">ANEJO 1.C.2.1 </t>
  </si>
  <si>
    <t xml:space="preserve">PLIEGO DE CONDICIONES PARTICULARES                                                                                                           </t>
  </si>
  <si>
    <t>Nº SAP</t>
  </si>
  <si>
    <t>ACTIVIDAD</t>
  </si>
  <si>
    <t>MÁQUINA EXPENDEDORA DE TABACO</t>
  </si>
  <si>
    <t>MÁQUINAS RECREATIVAS TIPO "B"</t>
  </si>
  <si>
    <t>OPCIONAL: UNA MÁQUINA EXPENDEDORA DE TABACO Y/O HASTA UN MÁXIMO DE DOS MAQUINAS RECREATIVAS TIPO "B"</t>
  </si>
  <si>
    <t xml:space="preserve">RENTA FIJA ANUAL POR MÁQUINA </t>
  </si>
  <si>
    <t>MÁQUINA EXPENDEDORA DE TABACO (MÁXIMO 1)</t>
  </si>
  <si>
    <t xml:space="preserve">RENTA FIJA ANUAL </t>
  </si>
  <si>
    <t>RENTA FIJA ANUAL POR MÁQUINA</t>
  </si>
  <si>
    <t>NÚMERO DE MÁQUINAS RECREATIVAS TIPO "B" (MÁXIMO 2)</t>
  </si>
  <si>
    <t>(1) La cumplimentación de este Anejo 1.C.2.1 es opcional. En su caso, se incluirá en el Sobre nº 3 de oferta económica junto al Anejo 1.C.2.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</si>
</sst>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164" formatCode="#,##0.00\ &quot;€&quot;"/>
    <numFmt numFmtId="165" formatCode="#,##0.0\ &quot;€&quot;"/>
    <numFmt numFmtId="166" formatCode="0.0%"/>
    <numFmt numFmtId="167" formatCode="#,##0.0\ &quot;€&quot;;\-#,##0.0\ &quot;€&quot;"/>
  </numFmts>
  <fonts count="33">
    <font>
      <sz val="10"/>
      <name val="Arial"/>
    </font>
    <font>
      <sz val="10"/>
      <name val="Adif Fago No Regular"/>
    </font>
    <font>
      <b/>
      <sz val="18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b/>
      <sz val="14"/>
      <name val="Adif Fago No Regular"/>
    </font>
    <font>
      <sz val="12"/>
      <name val="Arial"/>
      <family val="2"/>
    </font>
    <font>
      <sz val="14"/>
      <name val="Adif Fago No Regular"/>
    </font>
    <font>
      <sz val="10"/>
      <color indexed="9"/>
      <name val="Adif Fago No Regular"/>
    </font>
    <font>
      <sz val="16"/>
      <name val="Adif Fago No Regular"/>
    </font>
    <font>
      <b/>
      <sz val="10"/>
      <name val="Adif Fago No Regular"/>
    </font>
    <font>
      <b/>
      <sz val="10"/>
      <name val="Arial"/>
      <family val="2"/>
    </font>
    <font>
      <b/>
      <sz val="14"/>
      <color indexed="10"/>
      <name val="Adif Fago No Regula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dif Fago No Regula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2"/>
      <name val="Arial"/>
      <family val="2"/>
    </font>
    <font>
      <b/>
      <sz val="48"/>
      <name val="Verdana"/>
      <family val="2"/>
    </font>
    <font>
      <b/>
      <sz val="28"/>
      <name val="Verdana"/>
      <family val="2"/>
    </font>
    <font>
      <b/>
      <sz val="22"/>
      <name val="Verdana"/>
      <family val="2"/>
    </font>
    <font>
      <b/>
      <sz val="18"/>
      <name val="Verdana"/>
      <family val="2"/>
    </font>
    <font>
      <sz val="11"/>
      <name val="Adif Fago No Regular"/>
    </font>
    <font>
      <b/>
      <sz val="24"/>
      <name val="Adif Fago No Regular"/>
    </font>
    <font>
      <b/>
      <sz val="22"/>
      <name val="Adif Fago No Regular"/>
    </font>
    <font>
      <sz val="22"/>
      <name val="Adif Fago No Regular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7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1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15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10" fontId="17" fillId="4" borderId="0" xfId="0" applyNumberFormat="1" applyFont="1" applyFill="1" applyAlignment="1" applyProtection="1">
      <alignment horizontal="center" vertical="center"/>
      <protection locked="0"/>
    </xf>
    <xf numFmtId="4" fontId="2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66" fontId="5" fillId="0" borderId="6" xfId="0" applyNumberFormat="1" applyFont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vertical="center"/>
    </xf>
    <xf numFmtId="0" fontId="13" fillId="0" borderId="0" xfId="0" applyFont="1"/>
    <xf numFmtId="10" fontId="25" fillId="0" borderId="0" xfId="0" applyNumberFormat="1" applyFont="1" applyAlignment="1">
      <alignment horizontal="center" vertical="center"/>
    </xf>
    <xf numFmtId="3" fontId="9" fillId="5" borderId="10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66" fontId="5" fillId="0" borderId="11" xfId="0" applyNumberFormat="1" applyFont="1" applyBorder="1" applyAlignment="1" applyProtection="1">
      <alignment horizontal="center" vertical="center"/>
      <protection locked="0"/>
    </xf>
    <xf numFmtId="164" fontId="5" fillId="5" borderId="12" xfId="0" applyNumberFormat="1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 vertical="center"/>
    </xf>
    <xf numFmtId="5" fontId="5" fillId="0" borderId="0" xfId="0" applyNumberFormat="1" applyFont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center" vertical="center" wrapText="1"/>
    </xf>
    <xf numFmtId="0" fontId="13" fillId="0" borderId="0" xfId="2" applyAlignment="1">
      <alignment vertical="center"/>
    </xf>
    <xf numFmtId="0" fontId="13" fillId="0" borderId="0" xfId="2"/>
    <xf numFmtId="0" fontId="2" fillId="0" borderId="0" xfId="2" applyFont="1" applyAlignment="1">
      <alignment horizontal="center" vertical="center"/>
    </xf>
    <xf numFmtId="0" fontId="1" fillId="0" borderId="0" xfId="2" applyFont="1" applyAlignment="1" applyProtection="1">
      <alignment horizontal="center" vertical="center" wrapText="1"/>
      <protection locked="0"/>
    </xf>
    <xf numFmtId="0" fontId="3" fillId="7" borderId="17" xfId="2" applyFont="1" applyFill="1" applyBorder="1" applyAlignment="1">
      <alignment horizontal="center" vertical="center" wrapText="1"/>
    </xf>
    <xf numFmtId="0" fontId="6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5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1" fillId="0" borderId="18" xfId="2" applyFont="1" applyBorder="1" applyAlignment="1">
      <alignment vertical="center"/>
    </xf>
    <xf numFmtId="0" fontId="5" fillId="5" borderId="19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/>
    </xf>
    <xf numFmtId="3" fontId="5" fillId="0" borderId="0" xfId="2" applyNumberFormat="1" applyFont="1" applyAlignment="1">
      <alignment horizontal="right" vertical="center" indent="2"/>
    </xf>
    <xf numFmtId="3" fontId="5" fillId="0" borderId="0" xfId="2" applyNumberFormat="1" applyFont="1" applyAlignment="1" applyProtection="1">
      <alignment horizontal="center" vertical="center"/>
      <protection locked="0"/>
    </xf>
    <xf numFmtId="3" fontId="5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5" fillId="5" borderId="12" xfId="2" applyNumberFormat="1" applyFont="1" applyFill="1" applyBorder="1" applyAlignment="1">
      <alignment horizontal="center" vertical="center"/>
    </xf>
    <xf numFmtId="164" fontId="5" fillId="5" borderId="16" xfId="2" applyNumberFormat="1" applyFont="1" applyFill="1" applyBorder="1" applyAlignment="1">
      <alignment horizontal="center" vertical="center"/>
    </xf>
    <xf numFmtId="164" fontId="5" fillId="5" borderId="6" xfId="2" applyNumberFormat="1" applyFont="1" applyFill="1" applyBorder="1" applyAlignment="1">
      <alignment horizontal="center" vertical="center" wrapText="1"/>
    </xf>
    <xf numFmtId="164" fontId="5" fillId="5" borderId="10" xfId="2" applyNumberFormat="1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 wrapText="1"/>
    </xf>
    <xf numFmtId="3" fontId="3" fillId="5" borderId="21" xfId="0" applyNumberFormat="1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5" borderId="22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3" fillId="7" borderId="26" xfId="0" applyFont="1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3" fillId="6" borderId="24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164" fontId="3" fillId="5" borderId="32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2" fillId="5" borderId="26" xfId="2" applyFont="1" applyFill="1" applyBorder="1" applyAlignment="1">
      <alignment horizontal="left" vertical="center"/>
    </xf>
    <xf numFmtId="0" fontId="2" fillId="5" borderId="27" xfId="2" applyFont="1" applyFill="1" applyBorder="1" applyAlignment="1">
      <alignment horizontal="left" vertical="center"/>
    </xf>
    <xf numFmtId="0" fontId="2" fillId="5" borderId="28" xfId="2" applyFont="1" applyFill="1" applyBorder="1" applyAlignment="1">
      <alignment horizontal="left" vertical="center"/>
    </xf>
    <xf numFmtId="0" fontId="11" fillId="0" borderId="0" xfId="2" applyFont="1" applyAlignment="1">
      <alignment horizontal="left"/>
    </xf>
    <xf numFmtId="0" fontId="5" fillId="0" borderId="0" xfId="2" applyFont="1" applyAlignment="1">
      <alignment horizontal="center" vertical="center" wrapText="1"/>
    </xf>
    <xf numFmtId="3" fontId="5" fillId="0" borderId="12" xfId="2" applyNumberFormat="1" applyFont="1" applyBorder="1" applyAlignment="1" applyProtection="1">
      <alignment horizontal="center" vertical="center"/>
      <protection locked="0"/>
    </xf>
    <xf numFmtId="3" fontId="5" fillId="0" borderId="16" xfId="2" applyNumberFormat="1" applyFont="1" applyBorder="1" applyAlignment="1" applyProtection="1">
      <alignment horizontal="center" vertical="center"/>
      <protection locked="0"/>
    </xf>
    <xf numFmtId="3" fontId="5" fillId="0" borderId="37" xfId="2" applyNumberFormat="1" applyFont="1" applyBorder="1" applyAlignment="1" applyProtection="1">
      <alignment horizontal="center" vertical="center"/>
      <protection locked="0"/>
    </xf>
    <xf numFmtId="0" fontId="5" fillId="0" borderId="0" xfId="2" applyFont="1" applyAlignment="1">
      <alignment horizontal="left" vertical="center" wrapText="1"/>
    </xf>
    <xf numFmtId="0" fontId="3" fillId="7" borderId="38" xfId="2" applyFont="1" applyFill="1" applyBorder="1" applyAlignment="1">
      <alignment horizontal="center" vertical="center"/>
    </xf>
    <xf numFmtId="0" fontId="3" fillId="7" borderId="39" xfId="2" applyFont="1" applyFill="1" applyBorder="1" applyAlignment="1">
      <alignment horizontal="center" vertical="center"/>
    </xf>
    <xf numFmtId="0" fontId="3" fillId="7" borderId="17" xfId="2" applyFont="1" applyFill="1" applyBorder="1" applyAlignment="1">
      <alignment horizontal="center" vertical="center" wrapText="1"/>
    </xf>
    <xf numFmtId="0" fontId="3" fillId="7" borderId="40" xfId="2" applyFont="1" applyFill="1" applyBorder="1" applyAlignment="1">
      <alignment horizontal="center" vertical="center" wrapText="1"/>
    </xf>
    <xf numFmtId="0" fontId="5" fillId="5" borderId="41" xfId="2" applyFont="1" applyFill="1" applyBorder="1" applyAlignment="1">
      <alignment horizontal="center" vertical="center" wrapText="1"/>
    </xf>
    <xf numFmtId="0" fontId="5" fillId="5" borderId="42" xfId="2" applyFont="1" applyFill="1" applyBorder="1" applyAlignment="1">
      <alignment horizontal="center" vertical="center" wrapText="1"/>
    </xf>
    <xf numFmtId="0" fontId="5" fillId="5" borderId="22" xfId="2" applyFont="1" applyFill="1" applyBorder="1" applyAlignment="1">
      <alignment horizontal="center" vertical="center" wrapText="1"/>
    </xf>
    <xf numFmtId="0" fontId="5" fillId="5" borderId="35" xfId="2" applyFont="1" applyFill="1" applyBorder="1" applyAlignment="1">
      <alignment horizontal="center" vertical="center" wrapText="1"/>
    </xf>
    <xf numFmtId="0" fontId="5" fillId="5" borderId="24" xfId="2" applyFont="1" applyFill="1" applyBorder="1" applyAlignment="1">
      <alignment horizontal="center" vertical="center" wrapText="1"/>
    </xf>
    <xf numFmtId="0" fontId="5" fillId="5" borderId="36" xfId="2" applyFont="1" applyFill="1" applyBorder="1" applyAlignment="1">
      <alignment horizontal="center" vertical="center" wrapText="1"/>
    </xf>
    <xf numFmtId="3" fontId="5" fillId="5" borderId="43" xfId="2" applyNumberFormat="1" applyFont="1" applyFill="1" applyBorder="1" applyAlignment="1">
      <alignment horizontal="center" vertical="center" wrapText="1"/>
    </xf>
    <xf numFmtId="3" fontId="5" fillId="5" borderId="44" xfId="2" applyNumberFormat="1" applyFont="1" applyFill="1" applyBorder="1" applyAlignment="1">
      <alignment horizontal="center" vertical="center" wrapText="1"/>
    </xf>
    <xf numFmtId="4" fontId="5" fillId="5" borderId="43" xfId="2" applyNumberFormat="1" applyFont="1" applyFill="1" applyBorder="1" applyAlignment="1">
      <alignment horizontal="center" vertical="center" wrapText="1"/>
    </xf>
    <xf numFmtId="4" fontId="5" fillId="5" borderId="45" xfId="2" applyNumberFormat="1" applyFont="1" applyFill="1" applyBorder="1" applyAlignment="1">
      <alignment horizontal="center" vertical="center" wrapText="1"/>
    </xf>
    <xf numFmtId="4" fontId="5" fillId="5" borderId="44" xfId="2" applyNumberFormat="1" applyFont="1" applyFill="1" applyBorder="1" applyAlignment="1">
      <alignment horizontal="center" vertical="center" wrapText="1"/>
    </xf>
    <xf numFmtId="4" fontId="5" fillId="5" borderId="23" xfId="2" applyNumberFormat="1" applyFont="1" applyFill="1" applyBorder="1" applyAlignment="1">
      <alignment horizontal="center" vertical="center" wrapText="1"/>
    </xf>
    <xf numFmtId="3" fontId="5" fillId="5" borderId="46" xfId="2" applyNumberFormat="1" applyFont="1" applyFill="1" applyBorder="1" applyAlignment="1">
      <alignment horizontal="center" vertical="center" wrapText="1"/>
    </xf>
    <xf numFmtId="4" fontId="5" fillId="5" borderId="46" xfId="2" applyNumberFormat="1" applyFont="1" applyFill="1" applyBorder="1" applyAlignment="1">
      <alignment horizontal="center" vertical="center" wrapText="1"/>
    </xf>
    <xf numFmtId="4" fontId="5" fillId="5" borderId="18" xfId="2" applyNumberFormat="1" applyFont="1" applyFill="1" applyBorder="1" applyAlignment="1">
      <alignment horizontal="center" vertical="center" wrapText="1"/>
    </xf>
    <xf numFmtId="0" fontId="3" fillId="7" borderId="26" xfId="2" applyFont="1" applyFill="1" applyBorder="1" applyAlignment="1">
      <alignment horizontal="center" vertical="center" wrapText="1"/>
    </xf>
    <xf numFmtId="0" fontId="13" fillId="7" borderId="29" xfId="2" applyFill="1" applyBorder="1" applyAlignment="1">
      <alignment horizontal="center" vertical="center" wrapText="1"/>
    </xf>
    <xf numFmtId="0" fontId="3" fillId="0" borderId="30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 applyProtection="1">
      <alignment horizontal="center" vertical="center"/>
      <protection locked="0"/>
    </xf>
    <xf numFmtId="0" fontId="3" fillId="0" borderId="28" xfId="2" applyFont="1" applyBorder="1" applyAlignment="1" applyProtection="1">
      <alignment horizontal="center" vertical="center"/>
      <protection locked="0"/>
    </xf>
    <xf numFmtId="0" fontId="26" fillId="5" borderId="2" xfId="2" applyFont="1" applyFill="1" applyBorder="1" applyAlignment="1">
      <alignment horizontal="center" vertical="center" wrapText="1"/>
    </xf>
    <xf numFmtId="0" fontId="26" fillId="5" borderId="3" xfId="2" applyFont="1" applyFill="1" applyBorder="1" applyAlignment="1">
      <alignment horizontal="center" vertical="center" wrapText="1"/>
    </xf>
    <xf numFmtId="0" fontId="26" fillId="5" borderId="4" xfId="2" applyFont="1" applyFill="1" applyBorder="1" applyAlignment="1">
      <alignment horizontal="center" vertical="center" wrapText="1"/>
    </xf>
    <xf numFmtId="0" fontId="26" fillId="5" borderId="22" xfId="2" applyFont="1" applyFill="1" applyBorder="1" applyAlignment="1">
      <alignment horizontal="center" vertical="center" wrapText="1"/>
    </xf>
    <xf numFmtId="0" fontId="26" fillId="5" borderId="0" xfId="2" applyFont="1" applyFill="1" applyAlignment="1">
      <alignment horizontal="center" vertical="center" wrapText="1"/>
    </xf>
    <xf numFmtId="0" fontId="26" fillId="5" borderId="23" xfId="2" applyFont="1" applyFill="1" applyBorder="1" applyAlignment="1">
      <alignment horizontal="center" vertical="center" wrapText="1"/>
    </xf>
    <xf numFmtId="0" fontId="26" fillId="5" borderId="24" xfId="2" applyFont="1" applyFill="1" applyBorder="1" applyAlignment="1">
      <alignment horizontal="center" vertical="center" wrapText="1"/>
    </xf>
    <xf numFmtId="0" fontId="26" fillId="5" borderId="25" xfId="2" applyFont="1" applyFill="1" applyBorder="1" applyAlignment="1">
      <alignment horizontal="center" vertical="center" wrapText="1"/>
    </xf>
    <xf numFmtId="0" fontId="26" fillId="5" borderId="18" xfId="2" applyFont="1" applyFill="1" applyBorder="1" applyAlignment="1">
      <alignment horizontal="center" vertical="center" wrapText="1"/>
    </xf>
    <xf numFmtId="0" fontId="27" fillId="5" borderId="2" xfId="2" applyFont="1" applyFill="1" applyBorder="1" applyAlignment="1">
      <alignment horizontal="center" vertical="center" wrapText="1"/>
    </xf>
    <xf numFmtId="0" fontId="27" fillId="5" borderId="3" xfId="2" applyFont="1" applyFill="1" applyBorder="1" applyAlignment="1">
      <alignment horizontal="center" vertical="center" wrapText="1"/>
    </xf>
    <xf numFmtId="0" fontId="28" fillId="5" borderId="3" xfId="2" applyFont="1" applyFill="1" applyBorder="1" applyAlignment="1">
      <alignment horizontal="center" vertical="center" wrapText="1"/>
    </xf>
    <xf numFmtId="0" fontId="28" fillId="5" borderId="4" xfId="2" applyFont="1" applyFill="1" applyBorder="1" applyAlignment="1">
      <alignment horizontal="center" vertical="center" wrapText="1"/>
    </xf>
    <xf numFmtId="0" fontId="27" fillId="5" borderId="24" xfId="2" applyFont="1" applyFill="1" applyBorder="1" applyAlignment="1">
      <alignment horizontal="center" vertical="center" wrapText="1"/>
    </xf>
    <xf numFmtId="0" fontId="27" fillId="5" borderId="25" xfId="2" applyFont="1" applyFill="1" applyBorder="1" applyAlignment="1">
      <alignment horizontal="center" vertical="center" wrapText="1"/>
    </xf>
    <xf numFmtId="0" fontId="27" fillId="5" borderId="18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120650</xdr:rowOff>
    </xdr:from>
    <xdr:to>
      <xdr:col>3</xdr:col>
      <xdr:colOff>25400</xdr:colOff>
      <xdr:row>2</xdr:row>
      <xdr:rowOff>292100</xdr:rowOff>
    </xdr:to>
    <xdr:pic>
      <xdr:nvPicPr>
        <xdr:cNvPr id="1203" name="Imagen 2">
          <a:extLst>
            <a:ext uri="{FF2B5EF4-FFF2-40B4-BE49-F238E27FC236}">
              <a16:creationId xmlns:a16="http://schemas.microsoft.com/office/drawing/2014/main" id="{D0F5CE20-3BC1-9B69-4FA8-497EA3A00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20650"/>
          <a:ext cx="26733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50800</xdr:rowOff>
    </xdr:from>
    <xdr:to>
      <xdr:col>2</xdr:col>
      <xdr:colOff>294640</xdr:colOff>
      <xdr:row>2</xdr:row>
      <xdr:rowOff>276860</xdr:rowOff>
    </xdr:to>
    <xdr:pic>
      <xdr:nvPicPr>
        <xdr:cNvPr id="6245" name="Imagen 2">
          <a:extLst>
            <a:ext uri="{FF2B5EF4-FFF2-40B4-BE49-F238E27FC236}">
              <a16:creationId xmlns:a16="http://schemas.microsoft.com/office/drawing/2014/main" id="{C0696FAF-08C4-A9F6-4FDE-1953782B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0800"/>
          <a:ext cx="274955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topLeftCell="A14" zoomScale="65" zoomScaleNormal="65" zoomScaleSheetLayoutView="65" workbookViewId="0">
      <selection activeCell="C33" sqref="C33"/>
    </sheetView>
  </sheetViews>
  <sheetFormatPr baseColWidth="10" defaultColWidth="11.42578125" defaultRowHeight="12.75"/>
  <cols>
    <col min="1" max="1" width="3.28515625" customWidth="1"/>
    <col min="2" max="2" width="17" customWidth="1"/>
    <col min="3" max="3" width="22.140625" customWidth="1"/>
    <col min="4" max="4" width="40.7109375" customWidth="1"/>
    <col min="5" max="5" width="37.85546875" customWidth="1"/>
    <col min="6" max="6" width="35.7109375" customWidth="1"/>
    <col min="7" max="7" width="31.5703125" customWidth="1"/>
    <col min="8" max="8" width="2.85546875" customWidth="1"/>
    <col min="10" max="10" width="11.42578125" style="35" hidden="1" customWidth="1"/>
    <col min="11" max="11" width="13.7109375" hidden="1" customWidth="1"/>
    <col min="12" max="12" width="11.42578125" hidden="1" customWidth="1"/>
    <col min="13" max="13" width="22.28515625" hidden="1" customWidth="1"/>
    <col min="14" max="14" width="20.42578125" hidden="1" customWidth="1"/>
    <col min="15" max="15" width="11.42578125" customWidth="1"/>
  </cols>
  <sheetData>
    <row r="1" spans="2:16" ht="27.75" customHeight="1">
      <c r="B1" s="13"/>
      <c r="C1" s="13"/>
      <c r="D1" s="13"/>
      <c r="E1" s="13"/>
      <c r="F1" s="13"/>
      <c r="G1" s="13"/>
    </row>
    <row r="2" spans="2:16" ht="27.75" customHeight="1">
      <c r="B2" s="13"/>
      <c r="C2" s="13"/>
      <c r="D2" s="13"/>
      <c r="E2" s="13"/>
      <c r="F2" s="13"/>
      <c r="G2" s="13"/>
    </row>
    <row r="3" spans="2:16" ht="27.75" customHeight="1">
      <c r="B3" s="13"/>
      <c r="C3" s="13"/>
      <c r="D3" s="13"/>
      <c r="E3" s="13"/>
      <c r="F3" s="13"/>
      <c r="G3" s="13"/>
    </row>
    <row r="4" spans="2:16" ht="12.75" customHeight="1">
      <c r="B4" s="13"/>
      <c r="C4" s="13"/>
      <c r="D4" s="13"/>
      <c r="E4" s="13"/>
      <c r="F4" s="13"/>
      <c r="G4" s="13"/>
    </row>
    <row r="5" spans="2:16" ht="44.25" customHeight="1">
      <c r="B5" s="101" t="s">
        <v>0</v>
      </c>
      <c r="C5" s="101"/>
      <c r="D5" s="101"/>
      <c r="E5" s="101"/>
      <c r="F5" s="101"/>
      <c r="G5" s="101"/>
      <c r="H5" s="24"/>
    </row>
    <row r="6" spans="2:16" ht="12.75" customHeight="1" thickBot="1">
      <c r="B6" s="23"/>
      <c r="C6" s="23"/>
      <c r="D6" s="23"/>
      <c r="E6" s="23"/>
      <c r="F6" s="23"/>
      <c r="G6" s="23"/>
      <c r="H6" s="24"/>
    </row>
    <row r="7" spans="2:16" ht="18.75" customHeight="1" thickTop="1">
      <c r="B7" s="102" t="s">
        <v>1</v>
      </c>
      <c r="C7" s="103"/>
      <c r="D7" s="103"/>
      <c r="E7" s="103"/>
      <c r="F7" s="103"/>
      <c r="G7" s="104"/>
    </row>
    <row r="8" spans="2:16" ht="18.75" customHeight="1">
      <c r="B8" s="105"/>
      <c r="C8" s="106"/>
      <c r="D8" s="106"/>
      <c r="E8" s="106"/>
      <c r="F8" s="106"/>
      <c r="G8" s="107"/>
    </row>
    <row r="9" spans="2:16" ht="18.75" customHeight="1">
      <c r="B9" s="108" t="s">
        <v>2</v>
      </c>
      <c r="C9" s="109"/>
      <c r="D9" s="109"/>
      <c r="E9" s="109"/>
      <c r="F9" s="109"/>
      <c r="G9" s="110"/>
    </row>
    <row r="10" spans="2:16" ht="18.75" customHeight="1" thickBot="1">
      <c r="B10" s="111"/>
      <c r="C10" s="112"/>
      <c r="D10" s="112"/>
      <c r="E10" s="112"/>
      <c r="F10" s="112"/>
      <c r="G10" s="113"/>
    </row>
    <row r="11" spans="2:16" ht="14.25" customHeight="1" thickTop="1" thickBot="1">
      <c r="B11" s="15"/>
      <c r="C11" s="15"/>
      <c r="D11" s="15"/>
      <c r="E11" s="15"/>
      <c r="F11" s="15"/>
      <c r="G11" s="15"/>
    </row>
    <row r="12" spans="2:16" ht="37.5" customHeight="1" thickTop="1">
      <c r="B12" s="114" t="s">
        <v>3</v>
      </c>
      <c r="C12" s="115"/>
      <c r="D12" s="115"/>
      <c r="E12" s="115"/>
      <c r="F12" s="115"/>
      <c r="G12" s="116"/>
    </row>
    <row r="13" spans="2:16" ht="37.5" customHeight="1" thickBot="1">
      <c r="B13" s="97" t="s">
        <v>4</v>
      </c>
      <c r="C13" s="98"/>
      <c r="D13" s="98"/>
      <c r="E13" s="98"/>
      <c r="F13" s="98"/>
      <c r="G13" s="99"/>
    </row>
    <row r="14" spans="2:16" ht="13.5" customHeight="1" thickTop="1" thickBot="1">
      <c r="B14" s="1"/>
      <c r="C14" s="1"/>
      <c r="D14" s="1"/>
      <c r="E14" s="1"/>
      <c r="F14" s="1"/>
      <c r="G14" s="1"/>
    </row>
    <row r="15" spans="2:16" ht="80.25" customHeight="1" thickTop="1" thickBot="1">
      <c r="B15" s="117" t="s">
        <v>5</v>
      </c>
      <c r="C15" s="118"/>
      <c r="D15" s="50" t="s">
        <v>6</v>
      </c>
      <c r="E15" s="50" t="s">
        <v>7</v>
      </c>
      <c r="F15" s="50" t="s">
        <v>8</v>
      </c>
      <c r="G15" s="51" t="s">
        <v>9</v>
      </c>
    </row>
    <row r="16" spans="2:16" ht="23.45" customHeight="1" thickBot="1">
      <c r="B16" s="122" t="s">
        <v>10</v>
      </c>
      <c r="C16" s="123"/>
      <c r="D16" s="46">
        <v>22970</v>
      </c>
      <c r="E16" s="46" t="s">
        <v>11</v>
      </c>
      <c r="F16" s="47" t="s">
        <v>12</v>
      </c>
      <c r="G16" s="119">
        <f>C33</f>
        <v>525586.60000000009</v>
      </c>
      <c r="H16" s="2"/>
      <c r="I16" s="2"/>
      <c r="J16" s="36"/>
      <c r="K16" s="2"/>
      <c r="L16" s="2"/>
      <c r="M16" s="2"/>
      <c r="N16" s="2"/>
      <c r="O16" s="2"/>
      <c r="P16" s="2"/>
    </row>
    <row r="17" spans="2:16" ht="23.45" customHeight="1" thickBot="1">
      <c r="B17" s="124"/>
      <c r="C17" s="125"/>
      <c r="D17" s="80">
        <v>22971</v>
      </c>
      <c r="E17" s="80" t="s">
        <v>13</v>
      </c>
      <c r="F17" s="81" t="s">
        <v>14</v>
      </c>
      <c r="G17" s="120"/>
      <c r="H17" s="2"/>
      <c r="I17" s="2"/>
      <c r="J17" s="36"/>
      <c r="K17" s="2"/>
      <c r="L17" s="2"/>
      <c r="M17" s="2"/>
      <c r="N17" s="2"/>
      <c r="O17" s="2"/>
      <c r="P17" s="2"/>
    </row>
    <row r="18" spans="2:16" ht="23.45" customHeight="1" thickBot="1">
      <c r="B18" s="126"/>
      <c r="C18" s="127"/>
      <c r="D18" s="48">
        <v>22972</v>
      </c>
      <c r="E18" s="48" t="s">
        <v>15</v>
      </c>
      <c r="F18" s="49" t="s">
        <v>16</v>
      </c>
      <c r="G18" s="121"/>
      <c r="H18" s="2"/>
      <c r="I18" s="2"/>
      <c r="J18" s="36"/>
      <c r="K18" s="2"/>
      <c r="L18" s="2"/>
      <c r="M18" s="2"/>
      <c r="N18" s="2"/>
      <c r="O18" s="2"/>
      <c r="P18" s="2"/>
    </row>
    <row r="19" spans="2:16" ht="14.25" customHeight="1" thickTop="1" thickBot="1">
      <c r="B19" s="3"/>
      <c r="C19" s="3"/>
      <c r="E19" s="5"/>
      <c r="F19" s="6"/>
      <c r="G19" s="45"/>
      <c r="H19" s="2"/>
      <c r="I19" s="2"/>
      <c r="J19" s="36"/>
      <c r="K19" s="2"/>
      <c r="L19" s="2"/>
      <c r="M19" s="2"/>
      <c r="N19" s="2"/>
      <c r="O19" s="2"/>
      <c r="P19" s="2"/>
    </row>
    <row r="20" spans="2:16" ht="85.5" customHeight="1" thickTop="1" thickBot="1">
      <c r="B20" s="92" t="s">
        <v>17</v>
      </c>
      <c r="C20" s="93"/>
      <c r="D20" s="94"/>
      <c r="E20" s="95"/>
      <c r="F20" s="95"/>
      <c r="G20" s="96"/>
      <c r="M20" s="100" t="s">
        <v>18</v>
      </c>
      <c r="N20" s="100"/>
    </row>
    <row r="21" spans="2:16" ht="19.5" customHeight="1" thickTop="1" thickBot="1">
      <c r="B21" s="7">
        <v>0.03</v>
      </c>
      <c r="C21" s="8"/>
      <c r="D21" s="14"/>
      <c r="E21" s="14"/>
      <c r="F21" s="14"/>
      <c r="G21" s="13"/>
      <c r="M21" s="19"/>
      <c r="N21" s="19"/>
    </row>
    <row r="22" spans="2:16" ht="96" customHeight="1" thickTop="1" thickBot="1">
      <c r="B22" s="14"/>
      <c r="C22" s="34" t="s">
        <v>19</v>
      </c>
      <c r="D22" s="28" t="s">
        <v>20</v>
      </c>
      <c r="E22" s="41" t="s">
        <v>21</v>
      </c>
      <c r="F22" s="29" t="s">
        <v>22</v>
      </c>
      <c r="G22" s="4"/>
      <c r="K22" s="18"/>
      <c r="M22" s="20" t="s">
        <v>23</v>
      </c>
      <c r="N22" s="20" t="s">
        <v>24</v>
      </c>
    </row>
    <row r="23" spans="2:16" ht="45.6" customHeight="1" thickTop="1" thickBot="1">
      <c r="B23" s="31" t="s">
        <v>25</v>
      </c>
      <c r="C23" s="43">
        <f>IF(M23&lt;&gt;"",ROUND(M23,2),"")</f>
        <v>48000</v>
      </c>
      <c r="D23" s="43">
        <v>500000</v>
      </c>
      <c r="E23" s="79" t="str">
        <f t="shared" ref="E23:E32" si="0">IF(F23&lt;&gt;"",ROUND(D23*J23,2),IF(F23="",""))</f>
        <v/>
      </c>
      <c r="F23" s="30"/>
      <c r="G23" s="17"/>
      <c r="J23" s="39">
        <f t="shared" ref="J23:J32" si="1">ROUND(F23,3)</f>
        <v>0</v>
      </c>
      <c r="K23" s="18"/>
      <c r="M23" s="22">
        <v>48000</v>
      </c>
      <c r="N23" s="21">
        <v>0.02</v>
      </c>
    </row>
    <row r="24" spans="2:16" ht="45.6" customHeight="1" thickBot="1">
      <c r="B24" s="32" t="s">
        <v>26</v>
      </c>
      <c r="C24" s="43">
        <f t="shared" ref="C24:C32" si="2">IF(M24&lt;&gt;"",ROUND(M24,2),"")</f>
        <v>48960</v>
      </c>
      <c r="D24" s="43">
        <f>ROUND(D23+D23*2%,2)</f>
        <v>510000</v>
      </c>
      <c r="E24" s="79" t="str">
        <f t="shared" si="0"/>
        <v/>
      </c>
      <c r="F24" s="30"/>
      <c r="G24" s="17"/>
      <c r="J24" s="39">
        <f t="shared" si="1"/>
        <v>0</v>
      </c>
      <c r="M24" s="22">
        <f t="shared" ref="M24:M32" si="3">+IF(M23&lt;&gt;"",M23*(1+$N$23),"")</f>
        <v>48960</v>
      </c>
    </row>
    <row r="25" spans="2:16" ht="45.6" customHeight="1" thickBot="1">
      <c r="B25" s="32" t="s">
        <v>27</v>
      </c>
      <c r="C25" s="43">
        <f t="shared" si="2"/>
        <v>49939.199999999997</v>
      </c>
      <c r="D25" s="43">
        <f t="shared" ref="D25:D32" si="4">ROUND(D24+D24*2%,2)</f>
        <v>520200</v>
      </c>
      <c r="E25" s="79" t="str">
        <f t="shared" si="0"/>
        <v/>
      </c>
      <c r="F25" s="30"/>
      <c r="G25" s="17"/>
      <c r="J25" s="39">
        <f t="shared" si="1"/>
        <v>0</v>
      </c>
      <c r="M25" s="22">
        <f t="shared" si="3"/>
        <v>49939.200000000004</v>
      </c>
    </row>
    <row r="26" spans="2:16" ht="45.6" customHeight="1" thickBot="1">
      <c r="B26" s="32" t="s">
        <v>28</v>
      </c>
      <c r="C26" s="43">
        <f t="shared" si="2"/>
        <v>50937.98</v>
      </c>
      <c r="D26" s="43">
        <f t="shared" si="4"/>
        <v>530604</v>
      </c>
      <c r="E26" s="79" t="str">
        <f t="shared" si="0"/>
        <v/>
      </c>
      <c r="F26" s="30"/>
      <c r="G26" s="17"/>
      <c r="J26" s="39">
        <f t="shared" si="1"/>
        <v>0</v>
      </c>
      <c r="M26" s="22">
        <f t="shared" si="3"/>
        <v>50937.984000000004</v>
      </c>
    </row>
    <row r="27" spans="2:16" ht="45.6" customHeight="1" thickBot="1">
      <c r="B27" s="32" t="s">
        <v>29</v>
      </c>
      <c r="C27" s="43">
        <f t="shared" si="2"/>
        <v>51956.74</v>
      </c>
      <c r="D27" s="43">
        <f t="shared" si="4"/>
        <v>541216.07999999996</v>
      </c>
      <c r="E27" s="79" t="str">
        <f t="shared" si="0"/>
        <v/>
      </c>
      <c r="F27" s="30"/>
      <c r="G27" s="17"/>
      <c r="J27" s="39">
        <f t="shared" si="1"/>
        <v>0</v>
      </c>
      <c r="M27" s="22">
        <f t="shared" si="3"/>
        <v>51956.743680000007</v>
      </c>
    </row>
    <row r="28" spans="2:16" ht="45.6" customHeight="1" thickBot="1">
      <c r="B28" s="32" t="s">
        <v>30</v>
      </c>
      <c r="C28" s="43">
        <f t="shared" si="2"/>
        <v>52995.88</v>
      </c>
      <c r="D28" s="43">
        <f t="shared" si="4"/>
        <v>552040.4</v>
      </c>
      <c r="E28" s="79" t="str">
        <f t="shared" si="0"/>
        <v/>
      </c>
      <c r="F28" s="42"/>
      <c r="G28" s="17"/>
      <c r="J28" s="39">
        <f t="shared" si="1"/>
        <v>0</v>
      </c>
      <c r="M28" s="22">
        <f t="shared" si="3"/>
        <v>52995.878553600007</v>
      </c>
    </row>
    <row r="29" spans="2:16" ht="45.6" customHeight="1" thickBot="1">
      <c r="B29" s="32" t="s">
        <v>31</v>
      </c>
      <c r="C29" s="43">
        <f t="shared" si="2"/>
        <v>54055.8</v>
      </c>
      <c r="D29" s="43">
        <f t="shared" si="4"/>
        <v>563081.21</v>
      </c>
      <c r="E29" s="79" t="str">
        <f t="shared" si="0"/>
        <v/>
      </c>
      <c r="F29" s="42"/>
      <c r="G29" s="17"/>
      <c r="J29" s="39">
        <f t="shared" si="1"/>
        <v>0</v>
      </c>
      <c r="M29" s="22">
        <f t="shared" si="3"/>
        <v>54055.796124672008</v>
      </c>
    </row>
    <row r="30" spans="2:16" ht="45.6" customHeight="1" thickBot="1">
      <c r="B30" s="32" t="s">
        <v>32</v>
      </c>
      <c r="C30" s="43">
        <f t="shared" si="2"/>
        <v>55136.91</v>
      </c>
      <c r="D30" s="43">
        <f t="shared" si="4"/>
        <v>574342.82999999996</v>
      </c>
      <c r="E30" s="79" t="str">
        <f t="shared" si="0"/>
        <v/>
      </c>
      <c r="F30" s="42"/>
      <c r="G30" s="17"/>
      <c r="J30" s="39">
        <f t="shared" si="1"/>
        <v>0</v>
      </c>
      <c r="M30" s="22">
        <f t="shared" si="3"/>
        <v>55136.912047165446</v>
      </c>
    </row>
    <row r="31" spans="2:16" ht="45.6" customHeight="1" thickBot="1">
      <c r="B31" s="32" t="s">
        <v>33</v>
      </c>
      <c r="C31" s="43">
        <f t="shared" si="2"/>
        <v>56239.65</v>
      </c>
      <c r="D31" s="43">
        <f t="shared" si="4"/>
        <v>585829.68999999994</v>
      </c>
      <c r="E31" s="79" t="str">
        <f t="shared" si="0"/>
        <v/>
      </c>
      <c r="F31" s="42"/>
      <c r="G31" s="17"/>
      <c r="J31" s="39">
        <f t="shared" si="1"/>
        <v>0</v>
      </c>
      <c r="M31" s="22">
        <f t="shared" si="3"/>
        <v>56239.650288108758</v>
      </c>
    </row>
    <row r="32" spans="2:16" ht="45.6" customHeight="1" thickBot="1">
      <c r="B32" s="32" t="s">
        <v>34</v>
      </c>
      <c r="C32" s="43">
        <f t="shared" si="2"/>
        <v>57364.44</v>
      </c>
      <c r="D32" s="43">
        <f t="shared" si="4"/>
        <v>597546.28</v>
      </c>
      <c r="E32" s="79" t="str">
        <f t="shared" si="0"/>
        <v/>
      </c>
      <c r="F32" s="42"/>
      <c r="G32" s="17"/>
      <c r="J32" s="39">
        <f t="shared" si="1"/>
        <v>0</v>
      </c>
      <c r="M32" s="22">
        <f t="shared" si="3"/>
        <v>57364.443293870936</v>
      </c>
    </row>
    <row r="33" spans="2:10" ht="45.6" customHeight="1" thickBot="1">
      <c r="B33" s="33" t="s">
        <v>35</v>
      </c>
      <c r="C33" s="44">
        <f>SUM(C23:C32)</f>
        <v>525586.60000000009</v>
      </c>
      <c r="D33" s="52">
        <f>SUM(D23:D32)</f>
        <v>5474860.4899999993</v>
      </c>
      <c r="E33" s="52" t="str">
        <f>IF(E23&lt;&gt;"",SUM(E23:E32),"")</f>
        <v/>
      </c>
      <c r="F33" s="40"/>
      <c r="G33" s="9"/>
      <c r="J33" s="38"/>
    </row>
    <row r="34" spans="2:10" ht="20.25" customHeight="1" thickTop="1" thickBot="1">
      <c r="B34" s="14"/>
      <c r="C34" s="14"/>
      <c r="D34" s="10"/>
      <c r="E34" s="14"/>
      <c r="F34" s="14"/>
      <c r="G34" s="14"/>
    </row>
    <row r="35" spans="2:10" s="13" customFormat="1" ht="20.25" thickTop="1">
      <c r="B35" s="25" t="s">
        <v>36</v>
      </c>
      <c r="C35" s="26"/>
      <c r="D35" s="26"/>
      <c r="E35" s="26"/>
      <c r="F35" s="26"/>
      <c r="G35" s="27"/>
      <c r="J35" s="37"/>
    </row>
    <row r="36" spans="2:10" s="13" customFormat="1" ht="38.1" customHeight="1">
      <c r="B36" s="83" t="s">
        <v>37</v>
      </c>
      <c r="C36" s="84"/>
      <c r="D36" s="84"/>
      <c r="E36" s="84"/>
      <c r="F36" s="84"/>
      <c r="G36" s="85"/>
      <c r="J36" s="37"/>
    </row>
    <row r="37" spans="2:10" s="13" customFormat="1" ht="31.5" customHeight="1">
      <c r="B37" s="83" t="s">
        <v>38</v>
      </c>
      <c r="C37" s="84"/>
      <c r="D37" s="84"/>
      <c r="E37" s="84"/>
      <c r="F37" s="84"/>
      <c r="G37" s="85"/>
      <c r="J37" s="37"/>
    </row>
    <row r="38" spans="2:10" s="13" customFormat="1" ht="132" customHeight="1" thickBot="1">
      <c r="B38" s="86" t="s">
        <v>39</v>
      </c>
      <c r="C38" s="87"/>
      <c r="D38" s="87"/>
      <c r="E38" s="87"/>
      <c r="F38" s="87"/>
      <c r="G38" s="88"/>
      <c r="J38" s="37"/>
    </row>
    <row r="39" spans="2:10" ht="20.25" customHeight="1" thickTop="1" thickBot="1">
      <c r="B39" s="16"/>
      <c r="C39" s="16"/>
      <c r="D39" s="16"/>
      <c r="E39" s="16"/>
      <c r="F39" s="16"/>
      <c r="G39" s="16"/>
    </row>
    <row r="40" spans="2:10" ht="26.25" customHeight="1" thickTop="1" thickBot="1">
      <c r="B40" s="89" t="s">
        <v>40</v>
      </c>
      <c r="C40" s="90"/>
      <c r="D40" s="90"/>
      <c r="E40" s="90"/>
      <c r="F40" s="90"/>
      <c r="G40" s="91"/>
    </row>
    <row r="41" spans="2:10" ht="20.25" customHeight="1" thickTop="1">
      <c r="B41" s="11"/>
      <c r="C41" s="11"/>
      <c r="D41" s="11"/>
      <c r="E41" s="2"/>
      <c r="F41" s="2"/>
      <c r="G41" s="2"/>
    </row>
    <row r="42" spans="2:10" ht="7.5" customHeight="1"/>
    <row r="43" spans="2:10" ht="15" customHeight="1">
      <c r="B43" s="82"/>
      <c r="C43" s="82"/>
      <c r="D43" s="82"/>
      <c r="E43" s="82"/>
      <c r="F43" s="12"/>
      <c r="G43" s="12"/>
    </row>
    <row r="44" spans="2:10" ht="9" customHeight="1"/>
  </sheetData>
  <sheetProtection password="D011" sheet="1"/>
  <mergeCells count="16">
    <mergeCell ref="B13:G13"/>
    <mergeCell ref="M20:N20"/>
    <mergeCell ref="B5:G5"/>
    <mergeCell ref="B7:G8"/>
    <mergeCell ref="B9:G10"/>
    <mergeCell ref="B12:G12"/>
    <mergeCell ref="B15:C15"/>
    <mergeCell ref="G16:G18"/>
    <mergeCell ref="B16:C18"/>
    <mergeCell ref="B43:E43"/>
    <mergeCell ref="B37:G37"/>
    <mergeCell ref="B38:G38"/>
    <mergeCell ref="B40:G40"/>
    <mergeCell ref="B20:C20"/>
    <mergeCell ref="D20:G20"/>
    <mergeCell ref="B36:G36"/>
  </mergeCells>
  <phoneticPr fontId="0" type="noConversion"/>
  <conditionalFormatting sqref="G23:G32">
    <cfRule type="expression" dxfId="0" priority="1" stopIfTrue="1">
      <formula>F23=0</formula>
    </cfRule>
  </conditionalFormatting>
  <dataValidations xWindow="897" yWindow="184" count="2">
    <dataValidation type="custom" showInputMessage="1" showErrorMessage="1" errorTitle="DIFERENCIA % NO PERMITIDA" error="El usuario sólo puede introducir ciertos valores en esta celda. Ver observaciones (**)._x000a_CANCELAR E INTRODUCIR VALOR CORRECTO." promptTitle="Ver Observaciones " prompt="(**)" sqref="F24:F32" xr:uid="{00000000-0002-0000-0000-000000000000}">
      <formula1>AND(F24&gt;=F23,F24&lt;=(F23+0.02),F25&lt;=(F24+0.02),OR(F25&gt;=F24,F25=""))</formula1>
    </dataValidation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5%" sqref="F23" xr:uid="{00000000-0002-0000-0000-000001000000}">
      <formula1>IF(F24="",AND(F23&gt;=0.15),AND(F23&gt;=0.15, F24&lt;=(F23+0.02),F24&gt;=F23))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2"/>
  <sheetViews>
    <sheetView topLeftCell="A22" zoomScale="80" zoomScaleNormal="80" workbookViewId="0">
      <selection activeCell="D36" sqref="D36:D46"/>
    </sheetView>
  </sheetViews>
  <sheetFormatPr baseColWidth="10" defaultColWidth="10.85546875" defaultRowHeight="12.75"/>
  <cols>
    <col min="1" max="1" width="2.85546875" style="54" customWidth="1"/>
    <col min="2" max="6" width="35.7109375" style="54" customWidth="1"/>
    <col min="7" max="7" width="2.85546875" style="54" customWidth="1"/>
    <col min="8" max="16384" width="10.85546875" style="54"/>
  </cols>
  <sheetData>
    <row r="1" spans="2:15" ht="26.1" customHeight="1">
      <c r="B1" s="53"/>
      <c r="C1" s="53"/>
      <c r="D1" s="53"/>
      <c r="E1" s="53"/>
      <c r="F1" s="53"/>
    </row>
    <row r="2" spans="2:15" ht="26.1" customHeight="1">
      <c r="B2" s="53"/>
      <c r="C2" s="53"/>
      <c r="D2" s="53"/>
      <c r="E2" s="53"/>
      <c r="F2" s="53"/>
    </row>
    <row r="3" spans="2:15" ht="26.1" customHeight="1">
      <c r="B3" s="53"/>
      <c r="C3" s="53"/>
      <c r="D3" s="53"/>
      <c r="E3" s="53"/>
      <c r="F3" s="53"/>
    </row>
    <row r="4" spans="2:15" ht="12.6" customHeight="1" thickBot="1">
      <c r="B4" s="53"/>
      <c r="C4" s="53"/>
      <c r="D4" s="53"/>
      <c r="E4" s="53"/>
      <c r="F4" s="53"/>
    </row>
    <row r="5" spans="2:15" ht="36" customHeight="1" thickTop="1">
      <c r="B5" s="161" t="s">
        <v>41</v>
      </c>
      <c r="C5" s="162"/>
      <c r="D5" s="162"/>
      <c r="E5" s="162"/>
      <c r="F5" s="163"/>
    </row>
    <row r="6" spans="2:15" ht="61.5" customHeight="1">
      <c r="B6" s="164" t="s">
        <v>42</v>
      </c>
      <c r="C6" s="165"/>
      <c r="D6" s="165"/>
      <c r="E6" s="165"/>
      <c r="F6" s="166"/>
    </row>
    <row r="7" spans="2:15" ht="33" customHeight="1" thickBot="1">
      <c r="B7" s="167" t="s">
        <v>43</v>
      </c>
      <c r="C7" s="168"/>
      <c r="D7" s="168"/>
      <c r="E7" s="168"/>
      <c r="F7" s="169"/>
    </row>
    <row r="8" spans="2:15" ht="19.7" customHeight="1" thickTop="1" thickBot="1">
      <c r="B8" s="55"/>
      <c r="C8" s="55"/>
      <c r="D8" s="55"/>
      <c r="E8" s="55"/>
      <c r="F8" s="55"/>
    </row>
    <row r="9" spans="2:15" ht="32.25" customHeight="1" thickTop="1">
      <c r="B9" s="170" t="s">
        <v>44</v>
      </c>
      <c r="C9" s="171"/>
      <c r="D9" s="172"/>
      <c r="E9" s="172"/>
      <c r="F9" s="173"/>
    </row>
    <row r="10" spans="2:15" ht="32.25" customHeight="1" thickBot="1">
      <c r="B10" s="174" t="s">
        <v>4</v>
      </c>
      <c r="C10" s="175"/>
      <c r="D10" s="175"/>
      <c r="E10" s="175"/>
      <c r="F10" s="176"/>
    </row>
    <row r="11" spans="2:15" ht="20.100000000000001" customHeight="1" thickTop="1" thickBot="1">
      <c r="B11" s="56"/>
      <c r="C11" s="56"/>
      <c r="D11" s="56"/>
      <c r="E11" s="56"/>
      <c r="F11" s="56"/>
    </row>
    <row r="12" spans="2:15" s="53" customFormat="1" ht="72.75" customHeight="1" thickTop="1" thickBot="1">
      <c r="B12" s="156" t="s">
        <v>17</v>
      </c>
      <c r="C12" s="157"/>
      <c r="D12" s="158"/>
      <c r="E12" s="159"/>
      <c r="F12" s="160"/>
    </row>
    <row r="13" spans="2:15" ht="20.100000000000001" customHeight="1" thickTop="1" thickBot="1">
      <c r="B13" s="56"/>
      <c r="C13" s="56"/>
      <c r="D13" s="56"/>
      <c r="E13" s="56"/>
      <c r="F13" s="56"/>
    </row>
    <row r="14" spans="2:15" ht="60" customHeight="1" thickTop="1">
      <c r="B14" s="137" t="s">
        <v>5</v>
      </c>
      <c r="C14" s="138"/>
      <c r="D14" s="57" t="s">
        <v>45</v>
      </c>
      <c r="E14" s="139" t="s">
        <v>46</v>
      </c>
      <c r="F14" s="140"/>
    </row>
    <row r="15" spans="2:15" ht="15" customHeight="1">
      <c r="B15" s="141" t="s">
        <v>10</v>
      </c>
      <c r="C15" s="142"/>
      <c r="D15" s="147">
        <v>23049</v>
      </c>
      <c r="E15" s="149" t="s">
        <v>47</v>
      </c>
      <c r="F15" s="150"/>
      <c r="G15" s="58"/>
      <c r="H15" s="58"/>
      <c r="I15" s="58"/>
      <c r="J15" s="58"/>
      <c r="K15" s="58"/>
      <c r="L15" s="58"/>
      <c r="M15" s="58"/>
      <c r="N15" s="58"/>
      <c r="O15" s="58"/>
    </row>
    <row r="16" spans="2:15" ht="15" customHeight="1">
      <c r="B16" s="143"/>
      <c r="C16" s="144"/>
      <c r="D16" s="148"/>
      <c r="E16" s="151"/>
      <c r="F16" s="152"/>
      <c r="G16" s="58"/>
      <c r="H16" s="58"/>
      <c r="I16" s="58"/>
      <c r="J16" s="58"/>
      <c r="K16" s="58"/>
      <c r="L16" s="58"/>
      <c r="M16" s="58"/>
      <c r="N16" s="58"/>
      <c r="O16" s="58"/>
    </row>
    <row r="17" spans="2:15" ht="15" customHeight="1">
      <c r="B17" s="143"/>
      <c r="C17" s="144"/>
      <c r="D17" s="148">
        <v>23050</v>
      </c>
      <c r="E17" s="151" t="s">
        <v>48</v>
      </c>
      <c r="F17" s="152"/>
      <c r="G17" s="58"/>
      <c r="H17" s="58"/>
      <c r="I17" s="58"/>
      <c r="J17" s="58"/>
      <c r="K17" s="58"/>
      <c r="L17" s="58"/>
      <c r="M17" s="58"/>
      <c r="N17" s="58"/>
      <c r="O17" s="58"/>
    </row>
    <row r="18" spans="2:15" ht="15" customHeight="1" thickBot="1">
      <c r="B18" s="145"/>
      <c r="C18" s="146"/>
      <c r="D18" s="153"/>
      <c r="E18" s="154"/>
      <c r="F18" s="155"/>
      <c r="G18" s="58"/>
      <c r="H18" s="58"/>
      <c r="I18" s="58"/>
      <c r="J18" s="58"/>
      <c r="K18" s="58"/>
      <c r="L18" s="58"/>
      <c r="M18" s="58"/>
      <c r="N18" s="58"/>
      <c r="O18" s="58"/>
    </row>
    <row r="19" spans="2:15" ht="20.100000000000001" customHeight="1" thickTop="1">
      <c r="B19" s="59"/>
      <c r="C19" s="59"/>
      <c r="D19" s="60"/>
      <c r="E19" s="61"/>
      <c r="F19" s="62"/>
      <c r="G19" s="58"/>
      <c r="H19" s="58"/>
      <c r="I19" s="58"/>
      <c r="J19" s="58"/>
      <c r="K19" s="58"/>
      <c r="L19" s="58"/>
      <c r="M19" s="58"/>
      <c r="N19" s="58"/>
    </row>
    <row r="20" spans="2:15" ht="20.100000000000001" customHeight="1">
      <c r="B20" s="132" t="s">
        <v>49</v>
      </c>
      <c r="C20" s="132"/>
      <c r="D20" s="132"/>
      <c r="E20" s="132"/>
      <c r="F20" s="132"/>
      <c r="G20" s="58"/>
      <c r="H20" s="58"/>
      <c r="I20" s="58"/>
      <c r="J20" s="58"/>
      <c r="K20" s="58"/>
      <c r="L20" s="58"/>
      <c r="M20" s="58"/>
      <c r="N20" s="58"/>
    </row>
    <row r="21" spans="2:15" ht="20.100000000000001" customHeight="1" thickBot="1">
      <c r="B21" s="63"/>
      <c r="C21" s="63"/>
      <c r="D21" s="63"/>
      <c r="E21" s="63"/>
      <c r="F21" s="62"/>
      <c r="G21" s="58"/>
      <c r="H21" s="58"/>
      <c r="I21" s="58"/>
      <c r="J21" s="58"/>
      <c r="K21" s="58"/>
      <c r="L21" s="58"/>
      <c r="M21" s="58"/>
      <c r="N21" s="58"/>
    </row>
    <row r="22" spans="2:15" ht="69.95" customHeight="1" thickTop="1" thickBot="1">
      <c r="B22" s="64"/>
      <c r="C22" s="65" t="s">
        <v>50</v>
      </c>
      <c r="D22" s="66" t="s">
        <v>51</v>
      </c>
      <c r="E22" s="67" t="s">
        <v>52</v>
      </c>
      <c r="F22" s="62"/>
      <c r="G22" s="58"/>
      <c r="H22" s="58"/>
      <c r="I22" s="58"/>
      <c r="J22" s="58"/>
      <c r="K22" s="58"/>
      <c r="L22" s="58"/>
      <c r="M22" s="58"/>
      <c r="N22" s="58"/>
    </row>
    <row r="23" spans="2:15" ht="27.95" customHeight="1" thickTop="1" thickBot="1">
      <c r="B23" s="68" t="s">
        <v>25</v>
      </c>
      <c r="C23" s="75">
        <v>180</v>
      </c>
      <c r="D23" s="133"/>
      <c r="E23" s="77">
        <f t="shared" ref="E23:E33" si="0">+$D$23*C23</f>
        <v>0</v>
      </c>
      <c r="F23" s="62"/>
      <c r="G23" s="58"/>
      <c r="H23" s="58"/>
      <c r="I23" s="58"/>
      <c r="J23" s="58"/>
      <c r="K23" s="58"/>
      <c r="L23" s="58"/>
      <c r="M23" s="58"/>
      <c r="N23" s="58"/>
    </row>
    <row r="24" spans="2:15" ht="27.95" customHeight="1" thickBot="1">
      <c r="B24" s="69" t="s">
        <v>26</v>
      </c>
      <c r="C24" s="75">
        <f>ROUND(C23*1.02,2)</f>
        <v>183.6</v>
      </c>
      <c r="D24" s="133"/>
      <c r="E24" s="77">
        <f t="shared" si="0"/>
        <v>0</v>
      </c>
      <c r="F24" s="62"/>
      <c r="G24" s="58"/>
      <c r="H24" s="58"/>
      <c r="I24" s="58"/>
      <c r="J24" s="58"/>
      <c r="K24" s="58"/>
      <c r="L24" s="58"/>
      <c r="M24" s="58"/>
      <c r="N24" s="58"/>
    </row>
    <row r="25" spans="2:15" ht="27.95" customHeight="1" thickBot="1">
      <c r="B25" s="69" t="s">
        <v>27</v>
      </c>
      <c r="C25" s="75">
        <f t="shared" ref="C25:C32" si="1">ROUND(C24*1.02,2)</f>
        <v>187.27</v>
      </c>
      <c r="D25" s="133"/>
      <c r="E25" s="77">
        <f t="shared" si="0"/>
        <v>0</v>
      </c>
      <c r="F25" s="62"/>
      <c r="G25" s="58"/>
      <c r="H25" s="58"/>
      <c r="I25" s="58"/>
      <c r="J25" s="58"/>
      <c r="K25" s="58"/>
      <c r="L25" s="58"/>
      <c r="M25" s="58"/>
      <c r="N25" s="58"/>
    </row>
    <row r="26" spans="2:15" ht="27.95" customHeight="1" thickBot="1">
      <c r="B26" s="69" t="s">
        <v>28</v>
      </c>
      <c r="C26" s="75">
        <f t="shared" si="1"/>
        <v>191.02</v>
      </c>
      <c r="D26" s="133"/>
      <c r="E26" s="77">
        <f t="shared" si="0"/>
        <v>0</v>
      </c>
      <c r="F26" s="62"/>
      <c r="G26" s="58"/>
      <c r="H26" s="58"/>
      <c r="I26" s="58"/>
      <c r="J26" s="58"/>
      <c r="K26" s="58"/>
      <c r="L26" s="58"/>
      <c r="M26" s="58"/>
      <c r="N26" s="58"/>
    </row>
    <row r="27" spans="2:15" ht="27.95" customHeight="1" thickBot="1">
      <c r="B27" s="69" t="s">
        <v>29</v>
      </c>
      <c r="C27" s="75">
        <f t="shared" si="1"/>
        <v>194.84</v>
      </c>
      <c r="D27" s="133"/>
      <c r="E27" s="77">
        <f t="shared" si="0"/>
        <v>0</v>
      </c>
      <c r="F27" s="62"/>
      <c r="G27" s="58"/>
      <c r="H27" s="58"/>
      <c r="I27" s="58"/>
      <c r="J27" s="58"/>
      <c r="K27" s="58"/>
      <c r="L27" s="58"/>
      <c r="M27" s="58"/>
      <c r="N27" s="58"/>
    </row>
    <row r="28" spans="2:15" ht="27.95" customHeight="1" thickBot="1">
      <c r="B28" s="69" t="s">
        <v>30</v>
      </c>
      <c r="C28" s="75">
        <f t="shared" si="1"/>
        <v>198.74</v>
      </c>
      <c r="D28" s="133"/>
      <c r="E28" s="77">
        <f t="shared" si="0"/>
        <v>0</v>
      </c>
      <c r="F28" s="62"/>
      <c r="G28" s="58"/>
      <c r="H28" s="58"/>
      <c r="I28" s="58"/>
      <c r="J28" s="58"/>
      <c r="K28" s="58"/>
      <c r="L28" s="58"/>
      <c r="M28" s="58"/>
      <c r="N28" s="58"/>
    </row>
    <row r="29" spans="2:15" ht="27.95" customHeight="1" thickBot="1">
      <c r="B29" s="69" t="s">
        <v>31</v>
      </c>
      <c r="C29" s="75">
        <f t="shared" si="1"/>
        <v>202.71</v>
      </c>
      <c r="D29" s="133"/>
      <c r="E29" s="77">
        <f t="shared" si="0"/>
        <v>0</v>
      </c>
      <c r="F29" s="62"/>
      <c r="G29" s="58"/>
      <c r="H29" s="58"/>
      <c r="I29" s="58"/>
      <c r="J29" s="58"/>
      <c r="K29" s="58"/>
      <c r="L29" s="58"/>
      <c r="M29" s="58"/>
      <c r="N29" s="58"/>
    </row>
    <row r="30" spans="2:15" ht="27.95" customHeight="1" thickBot="1">
      <c r="B30" s="69" t="s">
        <v>32</v>
      </c>
      <c r="C30" s="75">
        <f t="shared" si="1"/>
        <v>206.76</v>
      </c>
      <c r="D30" s="133"/>
      <c r="E30" s="77">
        <f t="shared" si="0"/>
        <v>0</v>
      </c>
      <c r="F30" s="62"/>
      <c r="G30" s="58"/>
      <c r="H30" s="58"/>
      <c r="I30" s="58"/>
      <c r="J30" s="58"/>
      <c r="K30" s="58"/>
      <c r="L30" s="58"/>
      <c r="M30" s="58"/>
      <c r="N30" s="58"/>
    </row>
    <row r="31" spans="2:15" ht="27.95" customHeight="1" thickBot="1">
      <c r="B31" s="69" t="s">
        <v>33</v>
      </c>
      <c r="C31" s="75">
        <f t="shared" si="1"/>
        <v>210.9</v>
      </c>
      <c r="D31" s="133"/>
      <c r="E31" s="77">
        <f t="shared" si="0"/>
        <v>0</v>
      </c>
      <c r="F31" s="62"/>
      <c r="G31" s="58"/>
      <c r="H31" s="58"/>
      <c r="I31" s="58"/>
      <c r="J31" s="58"/>
      <c r="K31" s="58"/>
      <c r="L31" s="58"/>
      <c r="M31" s="58"/>
      <c r="N31" s="58"/>
    </row>
    <row r="32" spans="2:15" ht="27.95" customHeight="1" thickBot="1">
      <c r="B32" s="69" t="s">
        <v>34</v>
      </c>
      <c r="C32" s="75">
        <f t="shared" si="1"/>
        <v>215.12</v>
      </c>
      <c r="D32" s="133"/>
      <c r="E32" s="77">
        <f t="shared" si="0"/>
        <v>0</v>
      </c>
      <c r="F32" s="62"/>
      <c r="G32" s="58"/>
      <c r="H32" s="58"/>
      <c r="I32" s="58"/>
      <c r="J32" s="58"/>
      <c r="K32" s="58"/>
      <c r="L32" s="58"/>
      <c r="M32" s="58"/>
      <c r="N32" s="58"/>
    </row>
    <row r="33" spans="2:14" ht="27.95" customHeight="1" thickBot="1">
      <c r="B33" s="70" t="s">
        <v>35</v>
      </c>
      <c r="C33" s="76">
        <f>SUM(C23:C32)</f>
        <v>1970.96</v>
      </c>
      <c r="D33" s="134"/>
      <c r="E33" s="77">
        <f t="shared" si="0"/>
        <v>0</v>
      </c>
      <c r="F33" s="62"/>
      <c r="G33" s="58"/>
      <c r="H33" s="58"/>
      <c r="I33" s="58"/>
      <c r="J33" s="58"/>
      <c r="K33" s="58"/>
      <c r="L33" s="58"/>
      <c r="M33" s="58"/>
      <c r="N33" s="58"/>
    </row>
    <row r="34" spans="2:14" ht="20.100000000000001" customHeight="1" thickTop="1" thickBot="1">
      <c r="B34" s="63"/>
      <c r="C34" s="63"/>
      <c r="D34" s="63"/>
      <c r="E34" s="63"/>
      <c r="F34" s="62"/>
      <c r="G34" s="58"/>
      <c r="H34" s="58"/>
      <c r="I34" s="58"/>
      <c r="J34" s="58"/>
      <c r="K34" s="58"/>
      <c r="L34" s="58"/>
      <c r="M34" s="58"/>
      <c r="N34" s="58"/>
    </row>
    <row r="35" spans="2:14" ht="55.5" thickTop="1" thickBot="1">
      <c r="B35" s="64"/>
      <c r="C35" s="65" t="s">
        <v>53</v>
      </c>
      <c r="D35" s="66" t="s">
        <v>54</v>
      </c>
      <c r="E35" s="67" t="s">
        <v>52</v>
      </c>
      <c r="F35" s="59"/>
      <c r="G35" s="58"/>
      <c r="H35" s="58"/>
      <c r="I35" s="58"/>
      <c r="J35" s="58"/>
      <c r="K35" s="58"/>
      <c r="L35" s="58"/>
      <c r="M35" s="58"/>
      <c r="N35" s="58"/>
    </row>
    <row r="36" spans="2:14" ht="27.95" customHeight="1" thickTop="1" thickBot="1">
      <c r="B36" s="68" t="s">
        <v>25</v>
      </c>
      <c r="C36" s="75">
        <v>4000</v>
      </c>
      <c r="D36" s="133"/>
      <c r="E36" s="77">
        <f t="shared" ref="E36:E46" si="2">+$D$36*C36</f>
        <v>0</v>
      </c>
      <c r="F36" s="62"/>
      <c r="G36" s="58"/>
      <c r="H36" s="58"/>
      <c r="I36" s="58"/>
      <c r="J36" s="58"/>
      <c r="K36" s="58"/>
      <c r="L36" s="58"/>
      <c r="M36" s="58"/>
      <c r="N36" s="58"/>
    </row>
    <row r="37" spans="2:14" ht="27.95" customHeight="1" thickBot="1">
      <c r="B37" s="69" t="s">
        <v>26</v>
      </c>
      <c r="C37" s="75">
        <f>ROUND(C36*1.02,2)</f>
        <v>4080</v>
      </c>
      <c r="D37" s="133"/>
      <c r="E37" s="77">
        <f t="shared" si="2"/>
        <v>0</v>
      </c>
      <c r="F37" s="62"/>
      <c r="G37" s="58"/>
      <c r="H37" s="58"/>
      <c r="I37" s="58"/>
      <c r="J37" s="58"/>
      <c r="K37" s="58"/>
      <c r="L37" s="58"/>
      <c r="M37" s="58"/>
      <c r="N37" s="58"/>
    </row>
    <row r="38" spans="2:14" ht="27.95" customHeight="1" thickBot="1">
      <c r="B38" s="69" t="s">
        <v>27</v>
      </c>
      <c r="C38" s="75">
        <f t="shared" ref="C38:C45" si="3">ROUND(C37*1.02,2)</f>
        <v>4161.6000000000004</v>
      </c>
      <c r="D38" s="133"/>
      <c r="E38" s="77">
        <f t="shared" si="2"/>
        <v>0</v>
      </c>
      <c r="F38" s="62"/>
      <c r="G38" s="58"/>
      <c r="H38" s="58"/>
      <c r="I38" s="58"/>
      <c r="J38" s="58"/>
      <c r="K38" s="58"/>
      <c r="L38" s="58"/>
      <c r="M38" s="58"/>
      <c r="N38" s="58"/>
    </row>
    <row r="39" spans="2:14" ht="27.95" customHeight="1" thickBot="1">
      <c r="B39" s="69" t="s">
        <v>28</v>
      </c>
      <c r="C39" s="75">
        <f t="shared" si="3"/>
        <v>4244.83</v>
      </c>
      <c r="D39" s="133"/>
      <c r="E39" s="77">
        <f t="shared" si="2"/>
        <v>0</v>
      </c>
      <c r="F39" s="62"/>
      <c r="G39" s="58"/>
      <c r="H39" s="58"/>
      <c r="I39" s="58"/>
      <c r="J39" s="58"/>
      <c r="K39" s="58"/>
      <c r="L39" s="58"/>
      <c r="M39" s="58"/>
      <c r="N39" s="58"/>
    </row>
    <row r="40" spans="2:14" ht="27.95" customHeight="1" thickBot="1">
      <c r="B40" s="69" t="s">
        <v>29</v>
      </c>
      <c r="C40" s="75">
        <f t="shared" si="3"/>
        <v>4329.7299999999996</v>
      </c>
      <c r="D40" s="133"/>
      <c r="E40" s="77">
        <f t="shared" si="2"/>
        <v>0</v>
      </c>
      <c r="F40" s="62"/>
      <c r="G40" s="58"/>
      <c r="H40" s="58"/>
      <c r="I40" s="58"/>
      <c r="J40" s="58"/>
      <c r="K40" s="58"/>
      <c r="L40" s="58"/>
      <c r="M40" s="58"/>
      <c r="N40" s="58"/>
    </row>
    <row r="41" spans="2:14" ht="27.95" customHeight="1" thickBot="1">
      <c r="B41" s="69" t="s">
        <v>30</v>
      </c>
      <c r="C41" s="75">
        <f t="shared" si="3"/>
        <v>4416.32</v>
      </c>
      <c r="D41" s="135"/>
      <c r="E41" s="77">
        <f t="shared" si="2"/>
        <v>0</v>
      </c>
      <c r="F41" s="62"/>
      <c r="G41" s="58"/>
      <c r="H41" s="58"/>
      <c r="I41" s="58"/>
      <c r="J41" s="58"/>
      <c r="K41" s="58"/>
      <c r="L41" s="58"/>
      <c r="M41" s="58"/>
      <c r="N41" s="58"/>
    </row>
    <row r="42" spans="2:14" ht="27.95" customHeight="1" thickBot="1">
      <c r="B42" s="69" t="s">
        <v>31</v>
      </c>
      <c r="C42" s="75">
        <f t="shared" si="3"/>
        <v>4504.6499999999996</v>
      </c>
      <c r="D42" s="135"/>
      <c r="E42" s="77">
        <f t="shared" si="2"/>
        <v>0</v>
      </c>
      <c r="F42" s="62"/>
      <c r="G42" s="58"/>
      <c r="H42" s="58"/>
      <c r="I42" s="58"/>
      <c r="J42" s="58"/>
      <c r="K42" s="58"/>
      <c r="L42" s="58"/>
      <c r="M42" s="58"/>
      <c r="N42" s="58"/>
    </row>
    <row r="43" spans="2:14" ht="27.95" customHeight="1" thickBot="1">
      <c r="B43" s="69" t="s">
        <v>32</v>
      </c>
      <c r="C43" s="75">
        <f t="shared" si="3"/>
        <v>4594.74</v>
      </c>
      <c r="D43" s="135"/>
      <c r="E43" s="77">
        <f t="shared" si="2"/>
        <v>0</v>
      </c>
      <c r="F43" s="62"/>
      <c r="G43" s="58"/>
      <c r="H43" s="58"/>
      <c r="I43" s="58"/>
      <c r="J43" s="58"/>
      <c r="K43" s="58"/>
      <c r="L43" s="58"/>
      <c r="M43" s="58"/>
      <c r="N43" s="58"/>
    </row>
    <row r="44" spans="2:14" ht="27.95" customHeight="1" thickBot="1">
      <c r="B44" s="69" t="s">
        <v>33</v>
      </c>
      <c r="C44" s="75">
        <f t="shared" si="3"/>
        <v>4686.63</v>
      </c>
      <c r="D44" s="135"/>
      <c r="E44" s="77">
        <f t="shared" si="2"/>
        <v>0</v>
      </c>
      <c r="F44" s="62"/>
      <c r="G44" s="58"/>
      <c r="H44" s="58"/>
      <c r="I44" s="58"/>
      <c r="J44" s="58"/>
      <c r="K44" s="58"/>
      <c r="L44" s="58"/>
      <c r="M44" s="58"/>
      <c r="N44" s="58"/>
    </row>
    <row r="45" spans="2:14" ht="27.95" customHeight="1" thickBot="1">
      <c r="B45" s="69" t="s">
        <v>34</v>
      </c>
      <c r="C45" s="75">
        <f t="shared" si="3"/>
        <v>4780.3599999999997</v>
      </c>
      <c r="D45" s="135"/>
      <c r="E45" s="77">
        <f t="shared" si="2"/>
        <v>0</v>
      </c>
      <c r="F45" s="62"/>
      <c r="G45" s="58"/>
      <c r="H45" s="58"/>
      <c r="I45" s="58"/>
      <c r="J45" s="58"/>
      <c r="K45" s="58"/>
      <c r="L45" s="58"/>
      <c r="M45" s="58"/>
      <c r="N45" s="58"/>
    </row>
    <row r="46" spans="2:14" s="53" customFormat="1" ht="27.95" customHeight="1" thickBot="1">
      <c r="B46" s="70" t="s">
        <v>35</v>
      </c>
      <c r="C46" s="76">
        <f>SUM(C36:C45)</f>
        <v>43798.859999999993</v>
      </c>
      <c r="D46" s="134"/>
      <c r="E46" s="78">
        <f t="shared" si="2"/>
        <v>0</v>
      </c>
      <c r="F46" s="62"/>
      <c r="G46" s="58"/>
    </row>
    <row r="47" spans="2:14" s="53" customFormat="1" ht="14.1" customHeight="1" thickTop="1">
      <c r="B47" s="60"/>
      <c r="C47" s="71"/>
      <c r="D47" s="72"/>
      <c r="E47" s="73"/>
      <c r="F47" s="63"/>
    </row>
    <row r="48" spans="2:14" s="53" customFormat="1" ht="35.25" customHeight="1">
      <c r="B48" s="136" t="s">
        <v>55</v>
      </c>
      <c r="C48" s="136"/>
      <c r="D48" s="136"/>
      <c r="E48" s="136"/>
      <c r="F48" s="136"/>
    </row>
    <row r="49" spans="2:6" s="53" customFormat="1" ht="14.1" customHeight="1" thickBot="1">
      <c r="B49" s="136"/>
      <c r="C49" s="136"/>
      <c r="D49" s="136"/>
      <c r="E49" s="136"/>
      <c r="F49" s="136"/>
    </row>
    <row r="50" spans="2:6" ht="26.25" customHeight="1" thickTop="1" thickBot="1">
      <c r="B50" s="128" t="s">
        <v>40</v>
      </c>
      <c r="C50" s="129"/>
      <c r="D50" s="129"/>
      <c r="E50" s="129"/>
      <c r="F50" s="130"/>
    </row>
    <row r="51" spans="2:6" ht="15" customHeight="1" thickTop="1">
      <c r="B51" s="131"/>
      <c r="C51" s="131"/>
      <c r="D51" s="131"/>
      <c r="E51" s="131"/>
      <c r="F51" s="74"/>
    </row>
    <row r="52" spans="2:6" ht="9.1999999999999993" customHeight="1"/>
  </sheetData>
  <sheetProtection algorithmName="SHA-512" hashValue="ZHLmHibYwGfjABpiCdAwfWjJDauOru/Y1imQ903CLnU3aGGlKMTlbhc9icvVypOYW4VxERt/wteWHy8RI5AUSg==" saltValue="jbAf1LaBCYVtmT7WXZYSRA==" spinCount="100000" sheet="1"/>
  <mergeCells count="21">
    <mergeCell ref="B12:C12"/>
    <mergeCell ref="D12:F12"/>
    <mergeCell ref="B5:F5"/>
    <mergeCell ref="B6:F6"/>
    <mergeCell ref="B7:F7"/>
    <mergeCell ref="B9:F9"/>
    <mergeCell ref="B10:F10"/>
    <mergeCell ref="B14:C14"/>
    <mergeCell ref="E14:F14"/>
    <mergeCell ref="B15:C18"/>
    <mergeCell ref="D15:D16"/>
    <mergeCell ref="E15:F16"/>
    <mergeCell ref="D17:D18"/>
    <mergeCell ref="E17:F18"/>
    <mergeCell ref="B50:F50"/>
    <mergeCell ref="B51:E51"/>
    <mergeCell ref="B20:F20"/>
    <mergeCell ref="D23:D33"/>
    <mergeCell ref="D36:D46"/>
    <mergeCell ref="B48:F48"/>
    <mergeCell ref="B49:F49"/>
  </mergeCells>
  <phoneticPr fontId="29" type="noConversion"/>
  <dataValidations count="2">
    <dataValidation type="whole" allowBlank="1" showInputMessage="1" showErrorMessage="1" errorTitle="VALOR NO PERMITIDO" error="Sólo está permitida la instalación de una máquina expendedora de tabaco" promptTitle="MÁQUINA EXPENDEDORA DE TABACO" prompt="Sólo está permitida la instalación de una máquina expendedora de tabaco" sqref="D23:D33" xr:uid="{00000000-0002-0000-0100-000000000000}">
      <formula1>0</formula1>
      <formula2>1</formula2>
    </dataValidation>
    <dataValidation type="whole" allowBlank="1" showInputMessage="1" showErrorMessage="1" errorTitle="VALOR NO PERMITIDO" error="Está permitida la instalación de hasta un máximo de dos máquinas recreativas tipo &quot;B&quot;" promptTitle="MÁQUINAS RECREATIVAS TIPO &quot;B&quot;" prompt="Sólo está permitida la instalación de hasta un máximo de dos máquinas recreativas tipo &quot;B&quot;" sqref="D36:D46" xr:uid="{00000000-0002-0000-0100-000001000000}">
      <formula1>0</formula1>
      <formula2>2</formula2>
    </dataValidation>
  </dataValidations>
  <printOptions horizontalCentered="1"/>
  <pageMargins left="0.39370078740157483" right="0.39370078740157483" top="0.39370078740157483" bottom="0.39370078740157483" header="0.31496062992125984" footer="0.51181102362204722"/>
  <pageSetup paperSize="9" scale="54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b039a3-851f-495c-8027-a11ffc39c092">
      <Terms xmlns="http://schemas.microsoft.com/office/infopath/2007/PartnerControls"/>
    </lcf76f155ced4ddcb4097134ff3c332f>
    <TaxCatchAll xmlns="ebd7ab46-6e6f-4238-92b6-c79517a785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0AFFB9ABB32147A2209645DEF5B460" ma:contentTypeVersion="16" ma:contentTypeDescription="Crear nuevo documento." ma:contentTypeScope="" ma:versionID="0a94d7d93343c064cc7b5318bb21144c">
  <xsd:schema xmlns:xsd="http://www.w3.org/2001/XMLSchema" xmlns:xs="http://www.w3.org/2001/XMLSchema" xmlns:p="http://schemas.microsoft.com/office/2006/metadata/properties" xmlns:ns2="7bb039a3-851f-495c-8027-a11ffc39c092" xmlns:ns3="ebd7ab46-6e6f-4238-92b6-c79517a78544" targetNamespace="http://schemas.microsoft.com/office/2006/metadata/properties" ma:root="true" ma:fieldsID="ec2b6d7385f9359f97e72bc47bdbfe12" ns2:_="" ns3:_="">
    <xsd:import namespace="7bb039a3-851f-495c-8027-a11ffc39c092"/>
    <xsd:import namespace="ebd7ab46-6e6f-4238-92b6-c79517a78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039a3-851f-495c-8027-a11ffc39c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ab46-6e6f-4238-92b6-c79517a7854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a16bf72-1241-4cd7-a787-5ba6f8278ea4}" ma:internalName="TaxCatchAll" ma:showField="CatchAllData" ma:web="ebd7ab46-6e6f-4238-92b6-c79517a78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24E67-12B4-4591-AF4C-6BBD432A5D8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bd7ab46-6e6f-4238-92b6-c79517a78544"/>
    <ds:schemaRef ds:uri="7bb039a3-851f-495c-8027-a11ffc39c092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B3498C-46B4-4594-86E9-2176370C70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6F283-816A-40AA-9A3A-EAF607F75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039a3-851f-495c-8027-a11ffc39c092"/>
    <ds:schemaRef ds:uri="ebd7ab46-6e6f-4238-92b6-c79517a78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3ba00-5fc5-4f23-a44f-e2ec4fcb3aca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ANEJO 1.C.2</vt:lpstr>
      <vt:lpstr>ANEJO 1.C.2.1 (OPCIONAL)</vt:lpstr>
      <vt:lpstr>'ANEJO 1.C.2'!Área_de_impresión</vt:lpstr>
      <vt:lpstr>'ANEJO 1.C.2.1 (OPCIONAL)'!Área_de_impresión</vt:lpstr>
    </vt:vector>
  </TitlesOfParts>
  <Manager/>
  <Company>Adif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VALC_JESUSS</dc:creator>
  <cp:keywords/>
  <dc:description/>
  <cp:lastModifiedBy>JOSE GOMEZ JIMENEZ</cp:lastModifiedBy>
  <cp:revision/>
  <dcterms:created xsi:type="dcterms:W3CDTF">2015-01-28T12:09:58Z</dcterms:created>
  <dcterms:modified xsi:type="dcterms:W3CDTF">2024-08-05T10:27:12Z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0x010100120AFFB9ABB32147A2209645DEF5B460</vt:lpwstr>
  </property>
  <property fmtid="{D5CDD505-2E9C-101B-9397-08002B2CF9AE}" pid="3" name="MSIP_Label_fbd3ba00-5fc5-4f23-a44f-e2ec4fcb3aca_Enabled">
    <vt:lpwstr>true</vt:lpwstr>
  </property>
  <property fmtid="{D5CDD505-2E9C-101B-9397-08002B2CF9AE}" pid="4" name="MSIP_Label_fbd3ba00-5fc5-4f23-a44f-e2ec4fcb3aca_SetDate">
    <vt:lpwstr>2024-05-17T16:40:14Z</vt:lpwstr>
  </property>
  <property fmtid="{D5CDD505-2E9C-101B-9397-08002B2CF9AE}" pid="5" name="MSIP_Label_fbd3ba00-5fc5-4f23-a44f-e2ec4fcb3aca_Method">
    <vt:lpwstr>Standard</vt:lpwstr>
  </property>
  <property fmtid="{D5CDD505-2E9C-101B-9397-08002B2CF9AE}" pid="6" name="MSIP_Label_fbd3ba00-5fc5-4f23-a44f-e2ec4fcb3aca_Name">
    <vt:lpwstr>Etiqueta predeterminada público</vt:lpwstr>
  </property>
  <property fmtid="{D5CDD505-2E9C-101B-9397-08002B2CF9AE}" pid="7" name="MSIP_Label_fbd3ba00-5fc5-4f23-a44f-e2ec4fcb3aca_SiteId">
    <vt:lpwstr>f752ca51-e762-497a-939c-e7b7813268af</vt:lpwstr>
  </property>
  <property fmtid="{D5CDD505-2E9C-101B-9397-08002B2CF9AE}" pid="8" name="MSIP_Label_fbd3ba00-5fc5-4f23-a44f-e2ec4fcb3aca_ActionId">
    <vt:lpwstr>7e9d7e83-a3e0-4329-94ad-fc5c5ab95177</vt:lpwstr>
  </property>
  <property fmtid="{D5CDD505-2E9C-101B-9397-08002B2CF9AE}" pid="9" name="MSIP_Label_fbd3ba00-5fc5-4f23-a44f-e2ec4fcb3aca_ContentBits">
    <vt:lpwstr>0</vt:lpwstr>
  </property>
  <property fmtid="{D5CDD505-2E9C-101B-9397-08002B2CF9AE}" pid="10" name="MediaServiceImageTags">
    <vt:lpwstr/>
  </property>
</Properties>
</file>