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4/Expte. 2023-265-00031, cafetería A Coruña/"/>
    </mc:Choice>
  </mc:AlternateContent>
  <xr:revisionPtr revIDLastSave="0" documentId="13_ncr:4000b_{59AD2AC6-4E31-49B7-923A-81E1BA04BC2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NEJO 1.C.2" sheetId="1" r:id="rId1"/>
    <sheet name="ANEJO 1.C.2.1 (OPCIONAL)" sheetId="2" r:id="rId2"/>
  </sheets>
  <definedNames>
    <definedName name="_xlnm.Print_Area" localSheetId="0">'ANEJO 1.C.2'!$B$1:$G$48</definedName>
    <definedName name="_xlnm.Print_Area" localSheetId="1">'ANEJO 1.C.2.1 (OPCIONAL)'!$B$1:$F$78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7" i="1"/>
  <c r="H63" i="2"/>
  <c r="H64" i="2"/>
  <c r="J62" i="2"/>
  <c r="C63" i="2"/>
  <c r="C72" i="2"/>
  <c r="E72" i="2"/>
  <c r="E62" i="2"/>
  <c r="H50" i="2"/>
  <c r="J49" i="2"/>
  <c r="H37" i="2"/>
  <c r="J36" i="2"/>
  <c r="J64" i="2"/>
  <c r="H65" i="2"/>
  <c r="J63" i="2"/>
  <c r="E63" i="2"/>
  <c r="J37" i="2"/>
  <c r="H51" i="2"/>
  <c r="H38" i="2"/>
  <c r="J50" i="2"/>
  <c r="H66" i="2"/>
  <c r="J65" i="2"/>
  <c r="J38" i="2"/>
  <c r="H39" i="2"/>
  <c r="J51" i="2"/>
  <c r="H52" i="2"/>
  <c r="H67" i="2"/>
  <c r="J66" i="2"/>
  <c r="H40" i="2"/>
  <c r="J39" i="2"/>
  <c r="H53" i="2"/>
  <c r="J52" i="2"/>
  <c r="H68" i="2"/>
  <c r="J67" i="2"/>
  <c r="H54" i="2"/>
  <c r="J53" i="2"/>
  <c r="H41" i="2"/>
  <c r="J40" i="2"/>
  <c r="J68" i="2"/>
  <c r="H69" i="2"/>
  <c r="J41" i="2"/>
  <c r="H42" i="2"/>
  <c r="J54" i="2"/>
  <c r="H55" i="2"/>
  <c r="H70" i="2"/>
  <c r="J69" i="2"/>
  <c r="J42" i="2"/>
  <c r="H43" i="2"/>
  <c r="J55" i="2"/>
  <c r="H56" i="2"/>
  <c r="H71" i="2"/>
  <c r="J71" i="2"/>
  <c r="J70" i="2"/>
  <c r="H57" i="2"/>
  <c r="J56" i="2"/>
  <c r="H44" i="2"/>
  <c r="J43" i="2"/>
  <c r="H72" i="2"/>
  <c r="J72" i="2"/>
  <c r="H45" i="2"/>
  <c r="J44" i="2"/>
  <c r="H58" i="2"/>
  <c r="J57" i="2"/>
  <c r="J58" i="2"/>
  <c r="H59" i="2"/>
  <c r="J59" i="2"/>
  <c r="J45" i="2"/>
  <c r="H46" i="2"/>
  <c r="J46" i="2"/>
  <c r="J26" i="1"/>
  <c r="J25" i="1"/>
  <c r="M26" i="1"/>
  <c r="C26" i="1"/>
  <c r="J31" i="1"/>
  <c r="E31" i="1"/>
  <c r="E41" i="1" s="1"/>
  <c r="C31" i="1"/>
  <c r="E26" i="1"/>
  <c r="D26" i="1"/>
  <c r="D27" i="1"/>
  <c r="E25" i="1"/>
  <c r="E27" i="1"/>
  <c r="D32" i="1"/>
  <c r="C50" i="2"/>
  <c r="C37" i="2"/>
  <c r="E49" i="2"/>
  <c r="E36" i="2"/>
  <c r="J37" i="1"/>
  <c r="E37" i="1"/>
  <c r="J38" i="1"/>
  <c r="E38" i="1"/>
  <c r="J39" i="1"/>
  <c r="E39" i="1"/>
  <c r="J40" i="1"/>
  <c r="E40" i="1"/>
  <c r="J36" i="1"/>
  <c r="E36" i="1"/>
  <c r="M32" i="1"/>
  <c r="C32" i="1"/>
  <c r="J32" i="1"/>
  <c r="E32" i="1"/>
  <c r="J33" i="1"/>
  <c r="E33" i="1"/>
  <c r="J34" i="1"/>
  <c r="E34" i="1"/>
  <c r="J35" i="1"/>
  <c r="E35" i="1"/>
  <c r="E50" i="2"/>
  <c r="E37" i="2"/>
  <c r="M33" i="1"/>
  <c r="C33" i="1"/>
  <c r="M34" i="1"/>
  <c r="C34" i="1"/>
  <c r="C46" i="2"/>
  <c r="E46" i="2"/>
  <c r="C59" i="2"/>
  <c r="E59" i="2"/>
  <c r="D33" i="1"/>
  <c r="D34" i="1"/>
  <c r="D35" i="1"/>
  <c r="D36" i="1"/>
  <c r="D37" i="1"/>
  <c r="D38" i="1"/>
  <c r="D39" i="1"/>
  <c r="D40" i="1"/>
  <c r="M35" i="1"/>
  <c r="D41" i="1"/>
  <c r="M36" i="1"/>
  <c r="C35" i="1"/>
  <c r="M37" i="1"/>
  <c r="C36" i="1"/>
  <c r="M38" i="1"/>
  <c r="C37" i="1"/>
  <c r="M39" i="1"/>
  <c r="C38" i="1"/>
  <c r="C39" i="1"/>
  <c r="M40" i="1"/>
  <c r="C40" i="1"/>
  <c r="C41" i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M2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2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  <comment ref="M3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3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<sst xmlns="http://schemas.openxmlformats.org/spreadsheetml/2006/main" count="137" uniqueCount="64">
  <si>
    <t>ESTACION</t>
  </si>
  <si>
    <t>ACTIVIDAD</t>
  </si>
  <si>
    <t>FIRMA Y SELLO EMPRESA OFERTANTE</t>
  </si>
  <si>
    <t>AÑO 1</t>
  </si>
  <si>
    <t>AÑO 2</t>
  </si>
  <si>
    <t>AÑO 3</t>
  </si>
  <si>
    <t>AÑO 4</t>
  </si>
  <si>
    <t>AÑO 5</t>
  </si>
  <si>
    <t>TOTAL</t>
  </si>
  <si>
    <t>NOTA: A CUMPLIMENTAR ÚNICAMENTE LOS CAMPOS EN BLANCO</t>
  </si>
  <si>
    <t>(*) Según lo definido en el punto 5.1 del P.C.P. y su Anejo 1, apartado E</t>
  </si>
  <si>
    <t>HOJA DE OFERTA ECONÓMICA</t>
  </si>
  <si>
    <r>
      <t>SUPERFICIE M</t>
    </r>
    <r>
      <rPr>
        <b/>
        <vertAlign val="superscript"/>
        <sz val="16"/>
        <rFont val="Adif Fago No Regular"/>
      </rPr>
      <t>2</t>
    </r>
  </si>
  <si>
    <t>OCULTAR ESTAS COLUMNAS</t>
  </si>
  <si>
    <t>RMGA CON % INCREMENTO</t>
  </si>
  <si>
    <t>INCREMENTO ANUAL</t>
  </si>
  <si>
    <t>PLIEGO DE CONDICIONES PARTICULARES</t>
  </si>
  <si>
    <t>RENTA VARIABLE</t>
  </si>
  <si>
    <t>ANEJO 1.C.2</t>
  </si>
  <si>
    <r>
      <t xml:space="preserve">RENTA ANUAL RESULTANTE SEGÚN PORCENTAJE OFERTADO SOBRE  VENTAS PREVISTAS </t>
    </r>
    <r>
      <rPr>
        <b/>
        <sz val="14"/>
        <color indexed="10"/>
        <rFont val="Adif Fago No Regular"/>
      </rPr>
      <t>(SOLO A EFECTOS DE VALORACIÓN DE LA OFERTA)</t>
    </r>
    <r>
      <rPr>
        <b/>
        <sz val="14"/>
        <rFont val="Adif Fago No Regular"/>
      </rPr>
      <t xml:space="preserve"> </t>
    </r>
  </si>
  <si>
    <t>Porcentaje VARIABLE OFERTADO (**)</t>
  </si>
  <si>
    <t>RENTA MÍNIMA GARANTIZADA ANUAL (*)</t>
  </si>
  <si>
    <t>RENTA MÍNIMA GARANTIZADA DE LICITACIÓN TOTAL CONTRATO</t>
  </si>
  <si>
    <t>AÑO 6</t>
  </si>
  <si>
    <t>AÑO 7</t>
  </si>
  <si>
    <r>
      <t xml:space="preserve">VENTAS PREVISTAS SIN IVA FIJADAS POR ADIF-ALTA VELOCIDAD
</t>
    </r>
    <r>
      <rPr>
        <b/>
        <sz val="14"/>
        <color indexed="10"/>
        <rFont val="Adif Fago No Regular"/>
      </rPr>
      <t>(SÓLO A EFECTOS DE VALORACIÓN DE LA OFERTA)</t>
    </r>
  </si>
  <si>
    <t>AÑO 8</t>
  </si>
  <si>
    <t>AÑO 9</t>
  </si>
  <si>
    <t>AÑO 10</t>
  </si>
  <si>
    <t>LA CUMPLIMENTACIÓN DE ESTE ANEJO ES OPCIONAL</t>
  </si>
  <si>
    <t xml:space="preserve">ANEJO 1.C.2.1 </t>
  </si>
  <si>
    <t xml:space="preserve">PLIEGO DE CONDICIONES PARTICULARES                                                                                                           </t>
  </si>
  <si>
    <t>MÁQUINA EXPENDEDORA DE TABACO</t>
  </si>
  <si>
    <t xml:space="preserve">RENTA FIJA ANUAL POR MÁQUINA </t>
  </si>
  <si>
    <t>MÁQUINA EXPENDEDORA DE TABACO (MÁXIMO 1)</t>
  </si>
  <si>
    <t xml:space="preserve">RENTA FIJA ANUAL </t>
  </si>
  <si>
    <t>RENTA FIJA ANUAL POR MÁQUINA</t>
  </si>
  <si>
    <t>(1) La cumplimentación de este Anejo 1.C.2.1 es opcional. En su caso, se incluirá en el Sobre nº 3 de oferta económica junto al Anejo 1.C.2.</t>
  </si>
  <si>
    <t>Nº LOCAL / ESPACIO</t>
  </si>
  <si>
    <t>EXPEDIENTE Nº   2023-265-00031</t>
  </si>
  <si>
    <r>
      <t>160  m</t>
    </r>
    <r>
      <rPr>
        <b/>
        <vertAlign val="superscript"/>
        <sz val="16"/>
        <rFont val="Adif Fago No Regular"/>
      </rPr>
      <t>2</t>
    </r>
  </si>
  <si>
    <r>
      <t>211 m</t>
    </r>
    <r>
      <rPr>
        <b/>
        <vertAlign val="superscript"/>
        <sz val="16"/>
        <rFont val="Adif Fago No Regular"/>
      </rPr>
      <t>2</t>
    </r>
  </si>
  <si>
    <r>
      <t>25 m</t>
    </r>
    <r>
      <rPr>
        <b/>
        <vertAlign val="superscript"/>
        <sz val="16"/>
        <rFont val="Adif Fago No Regular"/>
      </rPr>
      <t>2</t>
    </r>
  </si>
  <si>
    <r>
      <t>274 m</t>
    </r>
    <r>
      <rPr>
        <b/>
        <vertAlign val="superscript"/>
        <sz val="16"/>
        <rFont val="Adif Fago No Regular"/>
      </rPr>
      <t>2</t>
    </r>
  </si>
  <si>
    <t>RESTAURACIÓN CON ZONA PARA FACILITAR LA ACTIVIDAD DE TRABAJO FLEXIBLE</t>
  </si>
  <si>
    <t>RESTAURACIÓN</t>
  </si>
  <si>
    <t>TERRAZA</t>
  </si>
  <si>
    <t>TERMINAL PROVISIONAL</t>
  </si>
  <si>
    <t>TERMINAL DEFINITIVA</t>
  </si>
  <si>
    <t>(**) Figurar el porcentaje de renta variable según lo definido en el punto 5.1 del P.C.P. y su Anejo 1, apartado L.1.2
El porcentaje variable ofertado deberá cumplir todas las condiciones siguientes:
· Ser igual o superior al 12%. 
· Ser el mismo para todos los meses de cada año.
· Ser igual o mayor al del año anterior.
· No ser mayor en 2 puntos porcentuales respecto al porcentaje ofrecido en el año anterior. 
· Estar expresado con un solo decimal.</t>
  </si>
  <si>
    <t>EXPEDIENTE Nº  2023-265-00031</t>
  </si>
  <si>
    <t>A CORUÑA
Terminal provisional</t>
  </si>
  <si>
    <t>A CORUÑA
Terminal definitiva</t>
  </si>
  <si>
    <t>A CORUÑA 
Terminal definitiva</t>
  </si>
  <si>
    <t>MÁQUINA RECREATIVA TIPO "B" (MÁXIMO 1)</t>
  </si>
  <si>
    <t>MÁQUINA RECREATIVA TIPO "B"</t>
  </si>
  <si>
    <t>MÁQUINAS AUTOMÁTICAS DE VENTA DE BEBIDAS Y/O APERITIVOS</t>
  </si>
  <si>
    <t>HOJA DE SOLICITUD DE INSTALACIÓN DE UNA MÁQUINA EXPENDEDORA DE TABACO Y/O UNA MÁQUINA RECREATIVA TIPO "B" Y/O MÁQUINAS AUTOMÁTICAS DE VENTA DE BEBIDAS Y/O APERITIVOS</t>
  </si>
  <si>
    <t>Cantidad</t>
  </si>
  <si>
    <t>MÁQUINAS AUTOMÁTICAS DE VENTA DE BEBIDAS Y/O APERITIVOS (MÁXIMO 3)</t>
  </si>
  <si>
    <t>MÁQUINAS AUTOMÁTICAS DE VENTA DE BEBIDAS Y/O APERITIVOS (MÁXIMO 6)</t>
  </si>
  <si>
    <t>OPCIONAL: UNA MÁQUINA EXPENDEDORA DE TABACO, UNA MÁQUINA RECREATIVA TIPO "B" Y/O MÁQUINAS AUTOMÁTICAS DE VENTA DE BEBIDAS Y/O APERITIVOS</t>
  </si>
  <si>
    <t>ANEJO 1.C.2.1</t>
  </si>
  <si>
    <t>OBSERVACIONES DE ADIF: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</si>
</sst>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164" formatCode="#,##0.00\ &quot;€&quot;"/>
    <numFmt numFmtId="165" formatCode="#,##0.0\ &quot;€&quot;"/>
    <numFmt numFmtId="166" formatCode="0.0%"/>
    <numFmt numFmtId="167" formatCode="#,##0.0\ &quot;€&quot;;\-#,##0.0\ &quot;€&quot;"/>
  </numFmts>
  <fonts count="32" x14ac:knownFonts="1">
    <font>
      <sz val="10"/>
      <name val="Arial"/>
    </font>
    <font>
      <sz val="10"/>
      <name val="Adif Fago No Regular"/>
    </font>
    <font>
      <b/>
      <sz val="18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sz val="10"/>
      <color indexed="9"/>
      <name val="Adif Fago No Regular"/>
    </font>
    <font>
      <sz val="16"/>
      <name val="Adif Fago No Regular"/>
    </font>
    <font>
      <b/>
      <sz val="10"/>
      <name val="Adif Fago No Regular"/>
    </font>
    <font>
      <b/>
      <sz val="10"/>
      <name val="Arial"/>
      <family val="2"/>
    </font>
    <font>
      <b/>
      <sz val="14"/>
      <color indexed="10"/>
      <name val="Adif Fago No Regula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dif Fago No Regula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2"/>
      <name val="Arial"/>
      <family val="2"/>
    </font>
    <font>
      <b/>
      <sz val="48"/>
      <name val="Verdana"/>
      <family val="2"/>
    </font>
    <font>
      <b/>
      <sz val="28"/>
      <name val="Verdana"/>
      <family val="2"/>
    </font>
    <font>
      <b/>
      <sz val="22"/>
      <name val="Verdana"/>
      <family val="2"/>
    </font>
    <font>
      <b/>
      <sz val="18"/>
      <name val="Verdana"/>
      <family val="2"/>
    </font>
    <font>
      <sz val="11"/>
      <name val="Adif Fago No Regular"/>
    </font>
    <font>
      <b/>
      <sz val="24"/>
      <name val="Adif Fago No Regular"/>
    </font>
    <font>
      <b/>
      <sz val="22"/>
      <name val="Adif Fago No Regular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90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1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5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10" fontId="17" fillId="4" borderId="0" xfId="0" applyNumberFormat="1" applyFont="1" applyFill="1" applyAlignment="1" applyProtection="1">
      <alignment horizontal="center" vertical="center"/>
      <protection locked="0"/>
    </xf>
    <xf numFmtId="4" fontId="2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3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66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vertical="center"/>
    </xf>
    <xf numFmtId="0" fontId="13" fillId="0" borderId="0" xfId="0" applyFont="1"/>
    <xf numFmtId="10" fontId="25" fillId="0" borderId="0" xfId="0" applyNumberFormat="1" applyFont="1" applyFill="1" applyBorder="1" applyAlignment="1" applyProtection="1">
      <alignment horizontal="center" vertical="center"/>
    </xf>
    <xf numFmtId="3" fontId="9" fillId="5" borderId="10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66" fontId="5" fillId="0" borderId="11" xfId="0" applyNumberFormat="1" applyFont="1" applyFill="1" applyBorder="1" applyAlignment="1" applyProtection="1">
      <alignment horizontal="center" vertical="center"/>
      <protection locked="0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164" fontId="5" fillId="5" borderId="14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 applyProtection="1">
      <alignment horizontal="center" vertical="center"/>
    </xf>
    <xf numFmtId="0" fontId="13" fillId="0" borderId="0" xfId="2" applyAlignment="1">
      <alignment vertical="center"/>
    </xf>
    <xf numFmtId="0" fontId="13" fillId="0" borderId="0" xfId="2"/>
    <xf numFmtId="0" fontId="2" fillId="0" borderId="0" xfId="2" applyFont="1" applyAlignment="1">
      <alignment horizontal="center" vertical="center"/>
    </xf>
    <xf numFmtId="0" fontId="1" fillId="0" borderId="0" xfId="2" applyFont="1" applyAlignment="1" applyProtection="1">
      <alignment horizontal="center" vertical="center" wrapText="1"/>
      <protection locked="0"/>
    </xf>
    <xf numFmtId="0" fontId="3" fillId="7" borderId="15" xfId="2" applyFont="1" applyFill="1" applyBorder="1" applyAlignment="1">
      <alignment horizontal="center" vertical="center" wrapText="1"/>
    </xf>
    <xf numFmtId="0" fontId="6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" fontId="5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" fillId="0" borderId="16" xfId="2" applyFont="1" applyBorder="1" applyAlignment="1">
      <alignment vertical="center"/>
    </xf>
    <xf numFmtId="0" fontId="5" fillId="5" borderId="17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/>
    </xf>
    <xf numFmtId="3" fontId="5" fillId="0" borderId="0" xfId="2" applyNumberFormat="1" applyFont="1" applyAlignment="1">
      <alignment horizontal="right" vertical="center" indent="2"/>
    </xf>
    <xf numFmtId="3" fontId="5" fillId="0" borderId="0" xfId="2" applyNumberFormat="1" applyFont="1" applyAlignment="1" applyProtection="1">
      <alignment horizontal="center" vertical="center"/>
      <protection locked="0"/>
    </xf>
    <xf numFmtId="3" fontId="5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horizontal="left"/>
    </xf>
    <xf numFmtId="164" fontId="5" fillId="5" borderId="12" xfId="2" applyNumberFormat="1" applyFont="1" applyFill="1" applyBorder="1" applyAlignment="1">
      <alignment horizontal="center" vertical="center"/>
    </xf>
    <xf numFmtId="164" fontId="5" fillId="5" borderId="14" xfId="2" applyNumberFormat="1" applyFont="1" applyFill="1" applyBorder="1" applyAlignment="1">
      <alignment horizontal="center" vertical="center"/>
    </xf>
    <xf numFmtId="164" fontId="5" fillId="5" borderId="6" xfId="2" applyNumberFormat="1" applyFont="1" applyFill="1" applyBorder="1" applyAlignment="1">
      <alignment horizontal="center" vertical="center" wrapText="1"/>
    </xf>
    <xf numFmtId="164" fontId="5" fillId="5" borderId="10" xfId="2" applyNumberFormat="1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3" fontId="3" fillId="5" borderId="21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vertical="center"/>
    </xf>
    <xf numFmtId="166" fontId="0" fillId="0" borderId="0" xfId="0" applyNumberFormat="1"/>
    <xf numFmtId="0" fontId="5" fillId="5" borderId="7" xfId="2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 applyProtection="1">
      <alignment horizontal="center" vertical="center" wrapText="1"/>
    </xf>
    <xf numFmtId="0" fontId="22" fillId="6" borderId="30" xfId="0" applyFont="1" applyFill="1" applyBorder="1" applyAlignment="1" applyProtection="1">
      <alignment horizontal="center" vertical="center" wrapText="1"/>
    </xf>
    <xf numFmtId="0" fontId="22" fillId="6" borderId="31" xfId="0" applyFont="1" applyFill="1" applyBorder="1" applyAlignment="1" applyProtection="1">
      <alignment horizontal="center" vertical="center" wrapText="1"/>
    </xf>
    <xf numFmtId="164" fontId="3" fillId="5" borderId="11" xfId="0" applyNumberFormat="1" applyFont="1" applyFill="1" applyBorder="1" applyAlignment="1">
      <alignment horizontal="center" vertical="center" wrapText="1"/>
    </xf>
    <xf numFmtId="164" fontId="3" fillId="5" borderId="32" xfId="0" applyNumberFormat="1" applyFont="1" applyFill="1" applyBorder="1" applyAlignment="1">
      <alignment horizontal="center" vertical="center" wrapText="1"/>
    </xf>
    <xf numFmtId="164" fontId="3" fillId="5" borderId="33" xfId="0" applyNumberFormat="1" applyFont="1" applyFill="1" applyBorder="1" applyAlignment="1">
      <alignment horizontal="center" vertical="center" wrapText="1"/>
    </xf>
    <xf numFmtId="0" fontId="23" fillId="6" borderId="34" xfId="0" applyFont="1" applyFill="1" applyBorder="1" applyAlignment="1" applyProtection="1">
      <alignment horizontal="center" vertical="center" wrapText="1"/>
    </xf>
    <xf numFmtId="0" fontId="23" fillId="6" borderId="35" xfId="0" applyFont="1" applyFill="1" applyBorder="1" applyAlignment="1" applyProtection="1">
      <alignment horizontal="center" vertical="center" wrapText="1"/>
    </xf>
    <xf numFmtId="0" fontId="23" fillId="6" borderId="16" xfId="0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center"/>
    </xf>
    <xf numFmtId="0" fontId="21" fillId="0" borderId="0" xfId="0" applyFont="1" applyBorder="1" applyAlignment="1" applyProtection="1">
      <alignment horizontal="center" vertical="center"/>
    </xf>
    <xf numFmtId="0" fontId="22" fillId="6" borderId="2" xfId="0" applyFont="1" applyFill="1" applyBorder="1" applyAlignment="1" applyProtection="1">
      <alignment horizontal="center" vertic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36" xfId="0" applyFont="1" applyFill="1" applyBorder="1" applyAlignment="1" applyProtection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 wrapText="1"/>
    </xf>
    <xf numFmtId="0" fontId="22" fillId="6" borderId="37" xfId="0" applyFont="1" applyFill="1" applyBorder="1" applyAlignment="1" applyProtection="1">
      <alignment horizontal="center" vertical="center" wrapText="1"/>
    </xf>
    <xf numFmtId="0" fontId="23" fillId="5" borderId="36" xfId="0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 vertical="center"/>
    </xf>
    <xf numFmtId="0" fontId="23" fillId="5" borderId="37" xfId="0" applyFont="1" applyFill="1" applyBorder="1" applyAlignment="1" applyProtection="1">
      <alignment horizontal="center" vertical="center"/>
    </xf>
    <xf numFmtId="0" fontId="23" fillId="5" borderId="34" xfId="0" applyFont="1" applyFill="1" applyBorder="1" applyAlignment="1" applyProtection="1">
      <alignment horizontal="center" vertical="center"/>
    </xf>
    <xf numFmtId="0" fontId="23" fillId="5" borderId="35" xfId="0" applyFont="1" applyFill="1" applyBorder="1" applyAlignment="1" applyProtection="1">
      <alignment horizontal="center" vertical="center"/>
    </xf>
    <xf numFmtId="0" fontId="23" fillId="5" borderId="16" xfId="0" applyFont="1" applyFill="1" applyBorder="1" applyAlignment="1" applyProtection="1">
      <alignment horizontal="center" vertical="center"/>
    </xf>
    <xf numFmtId="0" fontId="24" fillId="6" borderId="2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4" xfId="0" applyFont="1" applyFill="1" applyBorder="1" applyAlignment="1" applyProtection="1">
      <alignment horizontal="center" vertical="center" wrapText="1"/>
    </xf>
    <xf numFmtId="0" fontId="3" fillId="7" borderId="38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3" fillId="7" borderId="29" xfId="0" applyFont="1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2" fillId="5" borderId="29" xfId="2" applyFont="1" applyFill="1" applyBorder="1" applyAlignment="1">
      <alignment horizontal="left" vertical="center"/>
    </xf>
    <xf numFmtId="0" fontId="2" fillId="5" borderId="30" xfId="2" applyFont="1" applyFill="1" applyBorder="1" applyAlignment="1">
      <alignment horizontal="left" vertical="center"/>
    </xf>
    <xf numFmtId="0" fontId="2" fillId="5" borderId="31" xfId="2" applyFont="1" applyFill="1" applyBorder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3" fontId="5" fillId="0" borderId="12" xfId="2" applyNumberFormat="1" applyFont="1" applyBorder="1" applyAlignment="1" applyProtection="1">
      <alignment horizontal="center" vertical="center"/>
      <protection locked="0"/>
    </xf>
    <xf numFmtId="3" fontId="5" fillId="0" borderId="14" xfId="2" applyNumberFormat="1" applyFont="1" applyBorder="1" applyAlignment="1" applyProtection="1">
      <alignment horizontal="center" vertical="center"/>
      <protection locked="0"/>
    </xf>
    <xf numFmtId="3" fontId="5" fillId="0" borderId="21" xfId="2" applyNumberFormat="1" applyFont="1" applyBorder="1" applyAlignment="1" applyProtection="1">
      <alignment horizontal="center" vertical="center"/>
      <protection locked="0"/>
    </xf>
    <xf numFmtId="0" fontId="27" fillId="5" borderId="2" xfId="2" applyFont="1" applyFill="1" applyBorder="1" applyAlignment="1">
      <alignment horizontal="center" vertical="center" wrapText="1"/>
    </xf>
    <xf numFmtId="0" fontId="27" fillId="5" borderId="3" xfId="2" applyFont="1" applyFill="1" applyBorder="1" applyAlignment="1">
      <alignment horizontal="center" vertical="center" wrapText="1"/>
    </xf>
    <xf numFmtId="0" fontId="27" fillId="5" borderId="4" xfId="2" applyFont="1" applyFill="1" applyBorder="1" applyAlignment="1">
      <alignment horizontal="center" vertical="center" wrapText="1"/>
    </xf>
    <xf numFmtId="0" fontId="27" fillId="5" borderId="34" xfId="2" applyFont="1" applyFill="1" applyBorder="1" applyAlignment="1">
      <alignment horizontal="center" vertical="center" wrapText="1"/>
    </xf>
    <xf numFmtId="0" fontId="27" fillId="5" borderId="35" xfId="2" applyFont="1" applyFill="1" applyBorder="1" applyAlignment="1">
      <alignment horizontal="center" vertical="center" wrapText="1"/>
    </xf>
    <xf numFmtId="0" fontId="27" fillId="5" borderId="16" xfId="2" applyFont="1" applyFill="1" applyBorder="1" applyAlignment="1">
      <alignment horizontal="center" vertical="center" wrapText="1"/>
    </xf>
    <xf numFmtId="0" fontId="3" fillId="0" borderId="29" xfId="2" applyFont="1" applyBorder="1" applyAlignment="1" applyProtection="1">
      <alignment horizontal="center" vertical="center"/>
      <protection locked="0"/>
    </xf>
    <xf numFmtId="0" fontId="3" fillId="0" borderId="30" xfId="2" applyFont="1" applyBorder="1" applyAlignment="1" applyProtection="1">
      <alignment horizontal="center" vertical="center"/>
      <protection locked="0"/>
    </xf>
    <xf numFmtId="0" fontId="3" fillId="0" borderId="31" xfId="2" applyFont="1" applyBorder="1" applyAlignment="1" applyProtection="1">
      <alignment horizontal="center" vertical="center"/>
      <protection locked="0"/>
    </xf>
    <xf numFmtId="0" fontId="3" fillId="7" borderId="15" xfId="2" applyFont="1" applyFill="1" applyBorder="1" applyAlignment="1">
      <alignment horizontal="center" vertical="center" wrapText="1"/>
    </xf>
    <xf numFmtId="0" fontId="3" fillId="7" borderId="41" xfId="2" applyFont="1" applyFill="1" applyBorder="1" applyAlignment="1">
      <alignment horizontal="center" vertical="center" wrapText="1"/>
    </xf>
    <xf numFmtId="0" fontId="3" fillId="7" borderId="42" xfId="2" applyFont="1" applyFill="1" applyBorder="1" applyAlignment="1">
      <alignment horizontal="center" vertical="center" wrapText="1"/>
    </xf>
    <xf numFmtId="4" fontId="5" fillId="5" borderId="25" xfId="2" applyNumberFormat="1" applyFont="1" applyFill="1" applyBorder="1" applyAlignment="1">
      <alignment horizontal="left" vertical="center" wrapText="1" indent="1"/>
    </xf>
    <xf numFmtId="4" fontId="5" fillId="5" borderId="0" xfId="2" applyNumberFormat="1" applyFont="1" applyFill="1" applyBorder="1" applyAlignment="1">
      <alignment horizontal="left" vertical="center" wrapText="1" indent="1"/>
    </xf>
    <xf numFmtId="4" fontId="5" fillId="5" borderId="37" xfId="2" applyNumberFormat="1" applyFont="1" applyFill="1" applyBorder="1" applyAlignment="1">
      <alignment horizontal="left" vertical="center" wrapText="1" indent="1"/>
    </xf>
    <xf numFmtId="0" fontId="3" fillId="7" borderId="29" xfId="2" applyFont="1" applyFill="1" applyBorder="1" applyAlignment="1">
      <alignment horizontal="center" vertical="center" wrapText="1"/>
    </xf>
    <xf numFmtId="0" fontId="13" fillId="7" borderId="30" xfId="2" applyFill="1" applyBorder="1" applyAlignment="1">
      <alignment horizontal="center" vertical="center" wrapText="1"/>
    </xf>
    <xf numFmtId="0" fontId="26" fillId="5" borderId="2" xfId="2" applyFont="1" applyFill="1" applyBorder="1" applyAlignment="1">
      <alignment horizontal="center" vertical="center" wrapText="1"/>
    </xf>
    <xf numFmtId="0" fontId="26" fillId="5" borderId="3" xfId="2" applyFont="1" applyFill="1" applyBorder="1" applyAlignment="1">
      <alignment horizontal="center" vertical="center" wrapText="1"/>
    </xf>
    <xf numFmtId="0" fontId="26" fillId="5" borderId="4" xfId="2" applyFont="1" applyFill="1" applyBorder="1" applyAlignment="1">
      <alignment horizontal="center" vertical="center" wrapText="1"/>
    </xf>
    <xf numFmtId="0" fontId="26" fillId="5" borderId="36" xfId="2" applyFont="1" applyFill="1" applyBorder="1" applyAlignment="1">
      <alignment horizontal="center" vertical="center" wrapText="1"/>
    </xf>
    <xf numFmtId="0" fontId="26" fillId="5" borderId="0" xfId="2" applyFont="1" applyFill="1" applyBorder="1" applyAlignment="1">
      <alignment horizontal="center" vertical="center" wrapText="1"/>
    </xf>
    <xf numFmtId="0" fontId="26" fillId="5" borderId="37" xfId="2" applyFont="1" applyFill="1" applyBorder="1" applyAlignment="1">
      <alignment horizontal="center" vertical="center" wrapText="1"/>
    </xf>
    <xf numFmtId="0" fontId="26" fillId="5" borderId="34" xfId="2" applyFont="1" applyFill="1" applyBorder="1" applyAlignment="1">
      <alignment horizontal="center" vertical="center" wrapText="1"/>
    </xf>
    <xf numFmtId="0" fontId="26" fillId="5" borderId="35" xfId="2" applyFont="1" applyFill="1" applyBorder="1" applyAlignment="1">
      <alignment horizontal="center" vertical="center" wrapText="1"/>
    </xf>
    <xf numFmtId="0" fontId="26" fillId="5" borderId="16" xfId="2" applyFont="1" applyFill="1" applyBorder="1" applyAlignment="1">
      <alignment horizontal="center" vertical="center" wrapText="1"/>
    </xf>
    <xf numFmtId="0" fontId="5" fillId="5" borderId="43" xfId="2" applyFont="1" applyFill="1" applyBorder="1" applyAlignment="1">
      <alignment horizontal="center" vertical="center" wrapText="1"/>
    </xf>
    <xf numFmtId="0" fontId="5" fillId="5" borderId="44" xfId="2" applyFont="1" applyFill="1" applyBorder="1" applyAlignment="1">
      <alignment horizontal="center" vertical="center" wrapText="1"/>
    </xf>
    <xf numFmtId="0" fontId="5" fillId="5" borderId="36" xfId="2" applyFont="1" applyFill="1" applyBorder="1" applyAlignment="1">
      <alignment horizontal="center" vertical="center" wrapText="1"/>
    </xf>
    <xf numFmtId="0" fontId="5" fillId="5" borderId="26" xfId="2" applyFont="1" applyFill="1" applyBorder="1" applyAlignment="1">
      <alignment horizontal="center" vertical="center" wrapText="1"/>
    </xf>
    <xf numFmtId="0" fontId="5" fillId="5" borderId="34" xfId="2" applyFont="1" applyFill="1" applyBorder="1" applyAlignment="1">
      <alignment horizontal="center" vertical="center" wrapText="1"/>
    </xf>
    <xf numFmtId="0" fontId="5" fillId="5" borderId="45" xfId="2" applyFont="1" applyFill="1" applyBorder="1" applyAlignment="1">
      <alignment horizontal="center" vertical="center" wrapText="1"/>
    </xf>
    <xf numFmtId="3" fontId="5" fillId="5" borderId="46" xfId="2" applyNumberFormat="1" applyFont="1" applyFill="1" applyBorder="1" applyAlignment="1">
      <alignment horizontal="center" vertical="center" wrapText="1"/>
    </xf>
    <xf numFmtId="3" fontId="5" fillId="5" borderId="25" xfId="2" applyNumberFormat="1" applyFont="1" applyFill="1" applyBorder="1" applyAlignment="1">
      <alignment horizontal="center" vertical="center" wrapText="1"/>
    </xf>
    <xf numFmtId="3" fontId="5" fillId="5" borderId="47" xfId="2" applyNumberFormat="1" applyFont="1" applyFill="1" applyBorder="1" applyAlignment="1">
      <alignment horizontal="center" vertical="center" wrapText="1"/>
    </xf>
    <xf numFmtId="3" fontId="5" fillId="5" borderId="22" xfId="2" applyNumberFormat="1" applyFont="1" applyFill="1" applyBorder="1" applyAlignment="1">
      <alignment horizontal="center" vertical="center" wrapText="1"/>
    </xf>
    <xf numFmtId="4" fontId="5" fillId="5" borderId="47" xfId="2" applyNumberFormat="1" applyFont="1" applyFill="1" applyBorder="1" applyAlignment="1">
      <alignment horizontal="left" vertical="center" wrapText="1" indent="1"/>
    </xf>
    <xf numFmtId="4" fontId="5" fillId="5" borderId="35" xfId="2" applyNumberFormat="1" applyFont="1" applyFill="1" applyBorder="1" applyAlignment="1">
      <alignment horizontal="left" vertical="center" wrapText="1" indent="1"/>
    </xf>
    <xf numFmtId="4" fontId="5" fillId="5" borderId="16" xfId="2" applyNumberFormat="1" applyFont="1" applyFill="1" applyBorder="1" applyAlignment="1">
      <alignment horizontal="left" vertical="center" wrapText="1" indent="1"/>
    </xf>
    <xf numFmtId="0" fontId="3" fillId="7" borderId="48" xfId="2" applyFont="1" applyFill="1" applyBorder="1" applyAlignment="1">
      <alignment horizontal="center" vertical="center"/>
    </xf>
    <xf numFmtId="0" fontId="3" fillId="7" borderId="49" xfId="2" applyFont="1" applyFill="1" applyBorder="1" applyAlignment="1">
      <alignment horizontal="center" vertical="center"/>
    </xf>
    <xf numFmtId="0" fontId="11" fillId="0" borderId="0" xfId="2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1466850</xdr:colOff>
      <xdr:row>3</xdr:row>
      <xdr:rowOff>19050</xdr:rowOff>
    </xdr:to>
    <xdr:pic>
      <xdr:nvPicPr>
        <xdr:cNvPr id="1231" name="Imagen 1">
          <a:extLst>
            <a:ext uri="{FF2B5EF4-FFF2-40B4-BE49-F238E27FC236}">
              <a16:creationId xmlns:a16="http://schemas.microsoft.com/office/drawing/2014/main" id="{CEFD29D5-AF28-DE04-6D68-5C7D06E6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25971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44450</xdr:rowOff>
    </xdr:from>
    <xdr:to>
      <xdr:col>2</xdr:col>
      <xdr:colOff>298450</xdr:colOff>
      <xdr:row>3</xdr:row>
      <xdr:rowOff>120650</xdr:rowOff>
    </xdr:to>
    <xdr:pic>
      <xdr:nvPicPr>
        <xdr:cNvPr id="6295" name="Imagen 1">
          <a:extLst>
            <a:ext uri="{FF2B5EF4-FFF2-40B4-BE49-F238E27FC236}">
              <a16:creationId xmlns:a16="http://schemas.microsoft.com/office/drawing/2014/main" id="{E3E8CB28-582D-1441-C415-9CF7223C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4450"/>
          <a:ext cx="27622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1"/>
  <sheetViews>
    <sheetView tabSelected="1" topLeftCell="A19" zoomScale="65" zoomScaleNormal="65" zoomScaleSheetLayoutView="65" workbookViewId="0">
      <selection activeCell="C29" sqref="C29:F29"/>
    </sheetView>
  </sheetViews>
  <sheetFormatPr baseColWidth="10" defaultRowHeight="12.5" x14ac:dyDescent="0.25"/>
  <cols>
    <col min="1" max="1" width="3.26953125" customWidth="1"/>
    <col min="2" max="2" width="17" customWidth="1"/>
    <col min="3" max="3" width="22.08984375" customWidth="1"/>
    <col min="4" max="4" width="40.7265625" customWidth="1"/>
    <col min="5" max="5" width="37.90625" customWidth="1"/>
    <col min="6" max="6" width="47.08984375" customWidth="1"/>
    <col min="7" max="7" width="31.6328125" customWidth="1"/>
    <col min="8" max="8" width="2.81640625" customWidth="1"/>
    <col min="9" max="9" width="10.90625" customWidth="1"/>
    <col min="10" max="10" width="11.453125" style="37" hidden="1" customWidth="1"/>
    <col min="11" max="11" width="13.7265625" hidden="1" customWidth="1"/>
    <col min="12" max="12" width="11.453125" hidden="1" customWidth="1"/>
    <col min="13" max="13" width="22.26953125" hidden="1" customWidth="1"/>
    <col min="14" max="14" width="15.90625" hidden="1" customWidth="1"/>
    <col min="15" max="15" width="11.453125" customWidth="1"/>
    <col min="17" max="17" width="14" bestFit="1" customWidth="1"/>
  </cols>
  <sheetData>
    <row r="1" spans="2:16" ht="27.75" customHeight="1" x14ac:dyDescent="0.25">
      <c r="B1" s="14"/>
      <c r="C1" s="14"/>
      <c r="D1" s="14"/>
      <c r="E1" s="14"/>
      <c r="F1" s="14"/>
      <c r="G1" s="14"/>
    </row>
    <row r="2" spans="2:16" ht="27.75" customHeight="1" x14ac:dyDescent="0.25">
      <c r="B2" s="14"/>
      <c r="C2" s="14"/>
      <c r="D2" s="14"/>
      <c r="E2" s="14"/>
      <c r="F2" s="14"/>
      <c r="G2" s="14"/>
    </row>
    <row r="3" spans="2:16" ht="27.75" customHeight="1" x14ac:dyDescent="0.25">
      <c r="B3" s="14"/>
      <c r="C3" s="14"/>
      <c r="D3" s="14"/>
      <c r="E3" s="14"/>
      <c r="F3" s="14"/>
      <c r="G3" s="14"/>
    </row>
    <row r="4" spans="2:16" ht="12.75" customHeight="1" x14ac:dyDescent="0.25">
      <c r="B4" s="14"/>
      <c r="C4" s="14"/>
      <c r="D4" s="14"/>
      <c r="E4" s="14"/>
      <c r="F4" s="14"/>
      <c r="G4" s="14"/>
    </row>
    <row r="5" spans="2:16" ht="44.25" customHeight="1" x14ac:dyDescent="0.25">
      <c r="B5" s="106" t="s">
        <v>18</v>
      </c>
      <c r="C5" s="106"/>
      <c r="D5" s="106"/>
      <c r="E5" s="106"/>
      <c r="F5" s="106"/>
      <c r="G5" s="106"/>
      <c r="H5" s="25"/>
    </row>
    <row r="6" spans="2:16" ht="12.75" customHeight="1" thickBot="1" x14ac:dyDescent="0.3">
      <c r="B6" s="24"/>
      <c r="C6" s="24"/>
      <c r="D6" s="24"/>
      <c r="E6" s="24"/>
      <c r="F6" s="24"/>
      <c r="G6" s="24"/>
      <c r="H6" s="25"/>
    </row>
    <row r="7" spans="2:16" ht="18.75" customHeight="1" thickTop="1" x14ac:dyDescent="0.25">
      <c r="B7" s="107" t="s">
        <v>11</v>
      </c>
      <c r="C7" s="108"/>
      <c r="D7" s="108"/>
      <c r="E7" s="108"/>
      <c r="F7" s="108"/>
      <c r="G7" s="109"/>
    </row>
    <row r="8" spans="2:16" ht="18.75" customHeight="1" x14ac:dyDescent="0.25">
      <c r="B8" s="110"/>
      <c r="C8" s="111"/>
      <c r="D8" s="111"/>
      <c r="E8" s="111"/>
      <c r="F8" s="111"/>
      <c r="G8" s="112"/>
    </row>
    <row r="9" spans="2:16" ht="18.75" customHeight="1" x14ac:dyDescent="0.25">
      <c r="B9" s="113" t="s">
        <v>17</v>
      </c>
      <c r="C9" s="114"/>
      <c r="D9" s="114"/>
      <c r="E9" s="114"/>
      <c r="F9" s="114"/>
      <c r="G9" s="115"/>
    </row>
    <row r="10" spans="2:16" ht="18.75" customHeight="1" thickBot="1" x14ac:dyDescent="0.3">
      <c r="B10" s="116"/>
      <c r="C10" s="117"/>
      <c r="D10" s="117"/>
      <c r="E10" s="117"/>
      <c r="F10" s="117"/>
      <c r="G10" s="118"/>
    </row>
    <row r="11" spans="2:16" ht="14.25" customHeight="1" thickTop="1" thickBot="1" x14ac:dyDescent="0.3">
      <c r="B11" s="16"/>
      <c r="C11" s="16"/>
      <c r="D11" s="16"/>
      <c r="E11" s="16"/>
      <c r="F11" s="16"/>
      <c r="G11" s="16"/>
    </row>
    <row r="12" spans="2:16" ht="37.5" customHeight="1" thickTop="1" x14ac:dyDescent="0.25">
      <c r="B12" s="119" t="s">
        <v>16</v>
      </c>
      <c r="C12" s="120"/>
      <c r="D12" s="120"/>
      <c r="E12" s="120"/>
      <c r="F12" s="120"/>
      <c r="G12" s="121"/>
    </row>
    <row r="13" spans="2:16" ht="37.5" customHeight="1" thickBot="1" x14ac:dyDescent="0.3">
      <c r="B13" s="102" t="s">
        <v>39</v>
      </c>
      <c r="C13" s="103"/>
      <c r="D13" s="103"/>
      <c r="E13" s="103"/>
      <c r="F13" s="103"/>
      <c r="G13" s="104"/>
    </row>
    <row r="14" spans="2:16" ht="13.5" customHeight="1" thickTop="1" thickBot="1" x14ac:dyDescent="0.3">
      <c r="B14" s="1"/>
      <c r="C14" s="1"/>
      <c r="D14" s="1"/>
      <c r="E14" s="1"/>
      <c r="F14" s="1"/>
      <c r="G14" s="1"/>
    </row>
    <row r="15" spans="2:16" ht="80.25" customHeight="1" thickTop="1" thickBot="1" x14ac:dyDescent="0.3">
      <c r="B15" s="122" t="s">
        <v>0</v>
      </c>
      <c r="C15" s="123"/>
      <c r="D15" s="48" t="s">
        <v>38</v>
      </c>
      <c r="E15" s="48" t="s">
        <v>12</v>
      </c>
      <c r="F15" s="48" t="s">
        <v>1</v>
      </c>
      <c r="G15" s="49" t="s">
        <v>22</v>
      </c>
    </row>
    <row r="16" spans="2:16" ht="50" customHeight="1" thickBot="1" x14ac:dyDescent="0.4">
      <c r="B16" s="124" t="s">
        <v>51</v>
      </c>
      <c r="C16" s="125"/>
      <c r="D16" s="82">
        <v>22830</v>
      </c>
      <c r="E16" s="82" t="s">
        <v>40</v>
      </c>
      <c r="F16" s="83" t="s">
        <v>45</v>
      </c>
      <c r="G16" s="99">
        <f>C41+C27</f>
        <v>664255.26</v>
      </c>
      <c r="H16" s="2"/>
      <c r="I16" s="2"/>
      <c r="J16" s="38"/>
      <c r="K16" s="2"/>
      <c r="L16" s="2"/>
      <c r="M16" s="2"/>
      <c r="N16" s="2"/>
      <c r="O16" s="2"/>
      <c r="P16" s="2"/>
    </row>
    <row r="17" spans="2:17" ht="67" customHeight="1" thickBot="1" x14ac:dyDescent="0.4">
      <c r="B17" s="90" t="s">
        <v>53</v>
      </c>
      <c r="C17" s="91"/>
      <c r="D17" s="80">
        <v>22825</v>
      </c>
      <c r="E17" s="82" t="s">
        <v>41</v>
      </c>
      <c r="F17" s="83" t="s">
        <v>44</v>
      </c>
      <c r="G17" s="100"/>
      <c r="H17" s="2"/>
      <c r="I17" s="2"/>
      <c r="J17" s="38"/>
      <c r="K17" s="2"/>
      <c r="L17" s="2"/>
      <c r="M17" s="2"/>
      <c r="N17" s="2"/>
      <c r="O17" s="2"/>
      <c r="P17" s="2"/>
    </row>
    <row r="18" spans="2:17" ht="33.5" customHeight="1" thickBot="1" x14ac:dyDescent="0.4">
      <c r="B18" s="92"/>
      <c r="C18" s="93"/>
      <c r="D18" s="81">
        <v>22826</v>
      </c>
      <c r="E18" s="79" t="s">
        <v>42</v>
      </c>
      <c r="F18" s="84" t="s">
        <v>45</v>
      </c>
      <c r="G18" s="100"/>
      <c r="H18" s="2"/>
      <c r="I18" s="2"/>
      <c r="J18" s="38"/>
      <c r="K18" s="2"/>
      <c r="L18" s="2"/>
      <c r="M18" s="2"/>
      <c r="N18" s="2"/>
      <c r="O18" s="2"/>
      <c r="P18" s="2"/>
    </row>
    <row r="19" spans="2:17" ht="34" customHeight="1" thickBot="1" x14ac:dyDescent="0.4">
      <c r="B19" s="94"/>
      <c r="C19" s="95"/>
      <c r="D19" s="81">
        <v>22827</v>
      </c>
      <c r="E19" s="79" t="s">
        <v>43</v>
      </c>
      <c r="F19" s="83" t="s">
        <v>46</v>
      </c>
      <c r="G19" s="101"/>
      <c r="H19" s="2"/>
      <c r="I19" s="2"/>
      <c r="J19" s="38"/>
      <c r="K19" s="2"/>
      <c r="L19" s="2"/>
      <c r="M19" s="2"/>
      <c r="N19" s="2"/>
      <c r="O19" s="2"/>
      <c r="P19" s="2"/>
    </row>
    <row r="20" spans="2:17" ht="14.25" customHeight="1" thickBot="1" x14ac:dyDescent="0.4">
      <c r="B20" s="3"/>
      <c r="C20" s="3"/>
      <c r="E20" s="5"/>
      <c r="F20" s="6"/>
      <c r="G20" s="47"/>
      <c r="H20" s="2"/>
      <c r="I20" s="2"/>
      <c r="J20" s="38"/>
      <c r="K20" s="2"/>
      <c r="L20" s="2"/>
      <c r="M20" s="2"/>
      <c r="N20" s="2"/>
      <c r="O20" s="2"/>
      <c r="P20" s="2"/>
    </row>
    <row r="21" spans="2:17" ht="85.5" customHeight="1" thickTop="1" thickBot="1" x14ac:dyDescent="0.4">
      <c r="B21" s="136" t="s">
        <v>2</v>
      </c>
      <c r="C21" s="137"/>
      <c r="D21" s="138"/>
      <c r="E21" s="139"/>
      <c r="F21" s="139"/>
      <c r="G21" s="140"/>
      <c r="M21" s="105" t="s">
        <v>13</v>
      </c>
      <c r="N21" s="105"/>
    </row>
    <row r="22" spans="2:17" ht="19.5" customHeight="1" thickTop="1" thickBot="1" x14ac:dyDescent="0.3">
      <c r="B22" s="7">
        <v>0.03</v>
      </c>
      <c r="C22" s="8"/>
      <c r="D22" s="15"/>
      <c r="E22" s="15"/>
      <c r="F22" s="15"/>
      <c r="G22" s="14"/>
      <c r="M22" s="20"/>
      <c r="N22" s="20"/>
    </row>
    <row r="23" spans="2:17" ht="44" customHeight="1" thickTop="1" thickBot="1" x14ac:dyDescent="0.3">
      <c r="B23" s="7"/>
      <c r="C23" s="96" t="s">
        <v>47</v>
      </c>
      <c r="D23" s="97"/>
      <c r="E23" s="97"/>
      <c r="F23" s="98"/>
      <c r="G23" s="14"/>
      <c r="M23" s="20"/>
      <c r="N23" s="20"/>
    </row>
    <row r="24" spans="2:17" ht="88.5" thickTop="1" thickBot="1" x14ac:dyDescent="0.3">
      <c r="B24" s="35"/>
      <c r="C24" s="36" t="s">
        <v>21</v>
      </c>
      <c r="D24" s="29" t="s">
        <v>25</v>
      </c>
      <c r="E24" s="43" t="s">
        <v>19</v>
      </c>
      <c r="F24" s="30" t="s">
        <v>20</v>
      </c>
      <c r="G24" s="14"/>
      <c r="M24" s="21" t="s">
        <v>14</v>
      </c>
      <c r="N24" s="21" t="s">
        <v>15</v>
      </c>
    </row>
    <row r="25" spans="2:17" ht="19.5" customHeight="1" thickTop="1" thickBot="1" x14ac:dyDescent="0.3">
      <c r="B25" s="32" t="s">
        <v>3</v>
      </c>
      <c r="C25" s="45">
        <f>IF(M25&lt;&gt;"",ROUND(M25,2),"")</f>
        <v>3600</v>
      </c>
      <c r="D25" s="51">
        <v>800000</v>
      </c>
      <c r="E25" s="78" t="str">
        <f>IF(F25&lt;&gt;"",ROUND(D25*J25,2),IF(F25="",""))</f>
        <v/>
      </c>
      <c r="F25" s="78"/>
      <c r="G25" s="14"/>
      <c r="J25" s="41">
        <f>ROUND(F25,3)</f>
        <v>0</v>
      </c>
      <c r="M25" s="23">
        <v>3600</v>
      </c>
      <c r="N25" s="22">
        <v>0.02</v>
      </c>
    </row>
    <row r="26" spans="2:17" ht="19.5" customHeight="1" thickBot="1" x14ac:dyDescent="0.3">
      <c r="B26" s="33" t="s">
        <v>4</v>
      </c>
      <c r="C26" s="45">
        <f>IF(M26&lt;&gt;"",ROUND(M26,2),"")</f>
        <v>3672</v>
      </c>
      <c r="D26" s="51">
        <f>ROUND(D25+D25*2%,2)</f>
        <v>816000</v>
      </c>
      <c r="E26" s="78" t="str">
        <f>IF(F26&lt;&gt;"",ROUND(D26*J26,2),IF(F26="",""))</f>
        <v/>
      </c>
      <c r="F26" s="78"/>
      <c r="G26" s="14"/>
      <c r="J26" s="41">
        <f>ROUND(F26,3)</f>
        <v>0</v>
      </c>
      <c r="M26" s="23">
        <f>+IF(M25&lt;&gt;"",M25*(1+$N$31),"")</f>
        <v>3672</v>
      </c>
    </row>
    <row r="27" spans="2:17" ht="19.5" customHeight="1" thickBot="1" x14ac:dyDescent="0.3">
      <c r="B27" s="34" t="s">
        <v>8</v>
      </c>
      <c r="C27" s="46">
        <f>SUM(C25:C26)</f>
        <v>7272</v>
      </c>
      <c r="D27" s="50">
        <f>SUM(D25:D26)</f>
        <v>1616000</v>
      </c>
      <c r="E27" s="50" t="str">
        <f>IF(E25&lt;&gt;"",SUM(E25:E26),"")</f>
        <v/>
      </c>
      <c r="F27" s="42"/>
      <c r="G27" s="14"/>
      <c r="M27" s="20"/>
      <c r="N27" s="20"/>
    </row>
    <row r="28" spans="2:17" ht="19.5" customHeight="1" thickTop="1" thickBot="1" x14ac:dyDescent="0.3">
      <c r="B28" s="4"/>
      <c r="C28" s="85"/>
      <c r="D28" s="86"/>
      <c r="E28" s="86"/>
      <c r="F28" s="87"/>
      <c r="G28" s="14"/>
      <c r="M28" s="20"/>
      <c r="N28" s="20"/>
    </row>
    <row r="29" spans="2:17" ht="46.5" customHeight="1" thickTop="1" thickBot="1" x14ac:dyDescent="0.3">
      <c r="B29" s="7"/>
      <c r="C29" s="96" t="s">
        <v>48</v>
      </c>
      <c r="D29" s="97"/>
      <c r="E29" s="97"/>
      <c r="F29" s="98"/>
      <c r="G29" s="14"/>
      <c r="M29" s="20"/>
      <c r="N29" s="20"/>
      <c r="Q29" s="88"/>
    </row>
    <row r="30" spans="2:17" ht="96" customHeight="1" thickTop="1" thickBot="1" x14ac:dyDescent="0.3">
      <c r="B30" s="35"/>
      <c r="C30" s="36" t="s">
        <v>21</v>
      </c>
      <c r="D30" s="29" t="s">
        <v>25</v>
      </c>
      <c r="E30" s="43" t="s">
        <v>19</v>
      </c>
      <c r="F30" s="30" t="s">
        <v>20</v>
      </c>
      <c r="G30" s="4"/>
      <c r="K30" s="19"/>
      <c r="M30" s="21" t="s">
        <v>14</v>
      </c>
      <c r="N30" s="21" t="s">
        <v>15</v>
      </c>
    </row>
    <row r="31" spans="2:17" ht="45.5" customHeight="1" thickTop="1" thickBot="1" x14ac:dyDescent="0.3">
      <c r="B31" s="32" t="s">
        <v>3</v>
      </c>
      <c r="C31" s="45">
        <f>IF(M31&lt;&gt;"",ROUND(M31,2),"")</f>
        <v>60000</v>
      </c>
      <c r="D31" s="51">
        <v>1000000</v>
      </c>
      <c r="E31" s="78" t="str">
        <f>IF(F31&lt;&gt;"",ROUND(D31*J31,2),IF(F31="",""))</f>
        <v/>
      </c>
      <c r="F31" s="31"/>
      <c r="G31" s="18"/>
      <c r="J31" s="41">
        <f>ROUND(F31,3)</f>
        <v>0</v>
      </c>
      <c r="K31" s="19"/>
      <c r="M31" s="23">
        <v>60000</v>
      </c>
      <c r="N31" s="22">
        <v>0.02</v>
      </c>
    </row>
    <row r="32" spans="2:17" ht="45.5" customHeight="1" thickBot="1" x14ac:dyDescent="0.3">
      <c r="B32" s="33" t="s">
        <v>4</v>
      </c>
      <c r="C32" s="45">
        <f t="shared" ref="C32:C40" si="0">IF(M32&lt;&gt;"",ROUND(M32,2),"")</f>
        <v>61200</v>
      </c>
      <c r="D32" s="51">
        <f>ROUND(D31+D31*2%,2)</f>
        <v>1020000</v>
      </c>
      <c r="E32" s="78" t="str">
        <f>IF(F32&lt;&gt;"",ROUND(D32*J32,2),IF(F32="",""))</f>
        <v/>
      </c>
      <c r="F32" s="31"/>
      <c r="G32" s="18"/>
      <c r="J32" s="41">
        <f>ROUND(F32,3)</f>
        <v>0</v>
      </c>
      <c r="M32" s="23">
        <f t="shared" ref="M32:M40" si="1">+IF(M31&lt;&gt;"",M31*(1+$N$31),"")</f>
        <v>61200</v>
      </c>
    </row>
    <row r="33" spans="2:13" ht="45.5" customHeight="1" thickBot="1" x14ac:dyDescent="0.3">
      <c r="B33" s="33" t="s">
        <v>5</v>
      </c>
      <c r="C33" s="45">
        <f t="shared" si="0"/>
        <v>62424</v>
      </c>
      <c r="D33" s="51">
        <f t="shared" ref="D33:D40" si="2">ROUND(D32+D32*2%,2)</f>
        <v>1040400</v>
      </c>
      <c r="E33" s="78" t="str">
        <f>IF(F33&lt;&gt;"",ROUND(D33*J33,2),IF(F33="",""))</f>
        <v/>
      </c>
      <c r="F33" s="31"/>
      <c r="G33" s="18"/>
      <c r="J33" s="41">
        <f>ROUND(F33,3)</f>
        <v>0</v>
      </c>
      <c r="M33" s="23">
        <f t="shared" si="1"/>
        <v>62424</v>
      </c>
    </row>
    <row r="34" spans="2:13" ht="45.5" customHeight="1" thickBot="1" x14ac:dyDescent="0.3">
      <c r="B34" s="33" t="s">
        <v>6</v>
      </c>
      <c r="C34" s="45">
        <f t="shared" si="0"/>
        <v>63672.480000000003</v>
      </c>
      <c r="D34" s="51">
        <f t="shared" si="2"/>
        <v>1061208</v>
      </c>
      <c r="E34" s="78" t="str">
        <f t="shared" ref="E34:E40" si="3">IF(F34&lt;&gt;"",ROUND(D34*J34,2),IF(F34="",""))</f>
        <v/>
      </c>
      <c r="F34" s="31"/>
      <c r="G34" s="18"/>
      <c r="J34" s="41">
        <f t="shared" ref="J34:J40" si="4">ROUND(F34,3)</f>
        <v>0</v>
      </c>
      <c r="M34" s="23">
        <f t="shared" si="1"/>
        <v>63672.480000000003</v>
      </c>
    </row>
    <row r="35" spans="2:13" ht="45.5" customHeight="1" thickBot="1" x14ac:dyDescent="0.3">
      <c r="B35" s="33" t="s">
        <v>7</v>
      </c>
      <c r="C35" s="45">
        <f t="shared" si="0"/>
        <v>64945.93</v>
      </c>
      <c r="D35" s="51">
        <f t="shared" si="2"/>
        <v>1082432.1599999999</v>
      </c>
      <c r="E35" s="78" t="str">
        <f t="shared" si="3"/>
        <v/>
      </c>
      <c r="F35" s="31"/>
      <c r="G35" s="18"/>
      <c r="J35" s="41">
        <f t="shared" si="4"/>
        <v>0</v>
      </c>
      <c r="M35" s="23">
        <f t="shared" si="1"/>
        <v>64945.929600000003</v>
      </c>
    </row>
    <row r="36" spans="2:13" ht="45.5" customHeight="1" thickBot="1" x14ac:dyDescent="0.3">
      <c r="B36" s="33" t="s">
        <v>23</v>
      </c>
      <c r="C36" s="45">
        <f t="shared" si="0"/>
        <v>66244.850000000006</v>
      </c>
      <c r="D36" s="51">
        <f t="shared" si="2"/>
        <v>1104080.8</v>
      </c>
      <c r="E36" s="78" t="str">
        <f t="shared" si="3"/>
        <v/>
      </c>
      <c r="F36" s="44"/>
      <c r="G36" s="18"/>
      <c r="J36" s="41">
        <f t="shared" si="4"/>
        <v>0</v>
      </c>
      <c r="M36" s="23">
        <f t="shared" si="1"/>
        <v>66244.848192000005</v>
      </c>
    </row>
    <row r="37" spans="2:13" ht="45.5" customHeight="1" thickBot="1" x14ac:dyDescent="0.3">
      <c r="B37" s="33" t="s">
        <v>24</v>
      </c>
      <c r="C37" s="45">
        <f t="shared" si="0"/>
        <v>67569.75</v>
      </c>
      <c r="D37" s="51">
        <f t="shared" si="2"/>
        <v>1126162.42</v>
      </c>
      <c r="E37" s="78" t="str">
        <f t="shared" si="3"/>
        <v/>
      </c>
      <c r="F37" s="44"/>
      <c r="G37" s="18"/>
      <c r="J37" s="41">
        <f t="shared" si="4"/>
        <v>0</v>
      </c>
      <c r="M37" s="23">
        <f t="shared" si="1"/>
        <v>67569.745155840006</v>
      </c>
    </row>
    <row r="38" spans="2:13" ht="45.5" customHeight="1" thickBot="1" x14ac:dyDescent="0.3">
      <c r="B38" s="33" t="s">
        <v>26</v>
      </c>
      <c r="C38" s="45">
        <f t="shared" si="0"/>
        <v>68921.14</v>
      </c>
      <c r="D38" s="51">
        <f t="shared" si="2"/>
        <v>1148685.67</v>
      </c>
      <c r="E38" s="78" t="str">
        <f>IF(F38&lt;&gt;"",ROUND(D38*J38,2),IF(F38="",""))</f>
        <v/>
      </c>
      <c r="F38" s="44"/>
      <c r="G38" s="18"/>
      <c r="J38" s="41">
        <f>ROUND(F38,3)</f>
        <v>0</v>
      </c>
      <c r="M38" s="23">
        <f t="shared" si="1"/>
        <v>68921.140058956807</v>
      </c>
    </row>
    <row r="39" spans="2:13" ht="45.5" customHeight="1" thickBot="1" x14ac:dyDescent="0.3">
      <c r="B39" s="33" t="s">
        <v>27</v>
      </c>
      <c r="C39" s="45">
        <f t="shared" si="0"/>
        <v>70299.56</v>
      </c>
      <c r="D39" s="51">
        <f t="shared" si="2"/>
        <v>1171659.3799999999</v>
      </c>
      <c r="E39" s="78" t="str">
        <f>IF(F39&lt;&gt;"",ROUND(D39*J39,2),IF(F39="",""))</f>
        <v/>
      </c>
      <c r="F39" s="44"/>
      <c r="G39" s="18"/>
      <c r="J39" s="41">
        <f>ROUND(F39,3)</f>
        <v>0</v>
      </c>
      <c r="M39" s="23">
        <f t="shared" si="1"/>
        <v>70299.562860135949</v>
      </c>
    </row>
    <row r="40" spans="2:13" ht="45.5" customHeight="1" thickBot="1" x14ac:dyDescent="0.3">
      <c r="B40" s="33" t="s">
        <v>28</v>
      </c>
      <c r="C40" s="45">
        <f t="shared" si="0"/>
        <v>71705.55</v>
      </c>
      <c r="D40" s="51">
        <f t="shared" si="2"/>
        <v>1195092.57</v>
      </c>
      <c r="E40" s="78" t="str">
        <f t="shared" si="3"/>
        <v/>
      </c>
      <c r="F40" s="44"/>
      <c r="G40" s="18"/>
      <c r="J40" s="41">
        <f t="shared" si="4"/>
        <v>0</v>
      </c>
      <c r="M40" s="23">
        <f t="shared" si="1"/>
        <v>71705.554117338674</v>
      </c>
    </row>
    <row r="41" spans="2:13" ht="45.5" customHeight="1" thickBot="1" x14ac:dyDescent="0.3">
      <c r="B41" s="34" t="s">
        <v>8</v>
      </c>
      <c r="C41" s="46">
        <f>SUM(C31:C40)</f>
        <v>656983.26</v>
      </c>
      <c r="D41" s="50">
        <f>SUM(D31:D40)</f>
        <v>10949721</v>
      </c>
      <c r="E41" s="50" t="str">
        <f>IF(E31&lt;&gt;"",SUM(E31:E40),"")</f>
        <v/>
      </c>
      <c r="F41" s="42"/>
      <c r="G41" s="9"/>
      <c r="J41" s="40"/>
    </row>
    <row r="42" spans="2:13" ht="20.25" customHeight="1" thickTop="1" thickBot="1" x14ac:dyDescent="0.3">
      <c r="B42" s="15"/>
      <c r="C42" s="15"/>
      <c r="D42" s="10"/>
      <c r="E42" s="15"/>
      <c r="F42" s="15"/>
      <c r="G42" s="15"/>
    </row>
    <row r="43" spans="2:13" s="14" customFormat="1" ht="20" thickTop="1" x14ac:dyDescent="0.25">
      <c r="B43" s="26" t="s">
        <v>63</v>
      </c>
      <c r="C43" s="27"/>
      <c r="D43" s="27"/>
      <c r="E43" s="27"/>
      <c r="F43" s="27"/>
      <c r="G43" s="28"/>
      <c r="J43" s="39"/>
    </row>
    <row r="44" spans="2:13" s="14" customFormat="1" ht="31.5" customHeight="1" x14ac:dyDescent="0.25">
      <c r="B44" s="127" t="s">
        <v>10</v>
      </c>
      <c r="C44" s="128"/>
      <c r="D44" s="128"/>
      <c r="E44" s="128"/>
      <c r="F44" s="128"/>
      <c r="G44" s="129"/>
      <c r="J44" s="39"/>
    </row>
    <row r="45" spans="2:13" s="14" customFormat="1" ht="132" customHeight="1" thickBot="1" x14ac:dyDescent="0.3">
      <c r="B45" s="130" t="s">
        <v>49</v>
      </c>
      <c r="C45" s="131"/>
      <c r="D45" s="131"/>
      <c r="E45" s="131"/>
      <c r="F45" s="131"/>
      <c r="G45" s="132"/>
      <c r="J45" s="39"/>
    </row>
    <row r="46" spans="2:13" ht="20.25" customHeight="1" thickTop="1" thickBot="1" x14ac:dyDescent="0.3">
      <c r="B46" s="17"/>
      <c r="C46" s="17"/>
      <c r="D46" s="17"/>
      <c r="E46" s="17"/>
      <c r="F46" s="17"/>
      <c r="G46" s="17"/>
    </row>
    <row r="47" spans="2:13" ht="26.25" customHeight="1" thickTop="1" thickBot="1" x14ac:dyDescent="0.3">
      <c r="B47" s="133" t="s">
        <v>9</v>
      </c>
      <c r="C47" s="134"/>
      <c r="D47" s="134"/>
      <c r="E47" s="134"/>
      <c r="F47" s="134"/>
      <c r="G47" s="135"/>
    </row>
    <row r="48" spans="2:13" ht="20.25" customHeight="1" thickTop="1" x14ac:dyDescent="0.35">
      <c r="B48" s="11"/>
      <c r="C48" s="11"/>
      <c r="D48" s="11"/>
      <c r="E48" s="12"/>
      <c r="F48" s="12"/>
      <c r="G48" s="12"/>
    </row>
    <row r="49" spans="2:7" ht="7.5" customHeight="1" x14ac:dyDescent="0.25"/>
    <row r="50" spans="2:7" ht="15" customHeight="1" x14ac:dyDescent="0.3">
      <c r="B50" s="126"/>
      <c r="C50" s="126"/>
      <c r="D50" s="126"/>
      <c r="E50" s="126"/>
      <c r="F50" s="13"/>
      <c r="G50" s="13"/>
    </row>
    <row r="51" spans="2:7" ht="9" customHeight="1" x14ac:dyDescent="0.25"/>
  </sheetData>
  <sheetProtection password="D011" sheet="1"/>
  <dataConsolidate/>
  <mergeCells count="18">
    <mergeCell ref="B50:E50"/>
    <mergeCell ref="B44:G44"/>
    <mergeCell ref="B45:G45"/>
    <mergeCell ref="B47:G47"/>
    <mergeCell ref="B21:C21"/>
    <mergeCell ref="D21:G21"/>
    <mergeCell ref="M21:N21"/>
    <mergeCell ref="B5:G5"/>
    <mergeCell ref="B7:G8"/>
    <mergeCell ref="B9:G10"/>
    <mergeCell ref="B12:G12"/>
    <mergeCell ref="B15:C15"/>
    <mergeCell ref="B16:C16"/>
    <mergeCell ref="B17:C19"/>
    <mergeCell ref="C23:F23"/>
    <mergeCell ref="G16:G19"/>
    <mergeCell ref="C29:F29"/>
    <mergeCell ref="B13:G13"/>
  </mergeCells>
  <phoneticPr fontId="0" type="noConversion"/>
  <conditionalFormatting sqref="G31:G40">
    <cfRule type="expression" dxfId="0" priority="1" stopIfTrue="1">
      <formula>F31=0</formula>
    </cfRule>
  </conditionalFormatting>
  <dataValidations xWindow="683" yWindow="750" count="4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5%" sqref="F25" xr:uid="{00000000-0002-0000-0000-000000000000}">
      <formula1>IF(F26="",AND(F25&gt;=0.15),AND(F25&gt;=0.15, F26&lt;=(F25+0.02),F26&gt;=F25))</formula1>
    </dataValidation>
    <dataValidation type="custom" showInputMessage="1" showErrorMessage="1" errorTitle="DIFERENCIA % NO PERMITIDA" error="El usuario sólo puede introducir ciertos valores en esta celda. Ver observaciones (**)._x000a_CANCELAR E INTRODUCIR VALOR CORRECTO." promptTitle="Ver Observaciones " prompt="(**)" sqref="F32:F40" xr:uid="{00000000-0002-0000-0000-000001000000}">
      <formula1>AND(F32&gt;=F31,F32&lt;=(F31+0.02),F33&lt;=(F32+0.02),OR(F33&gt;=F32,F33=""))</formula1>
    </dataValidation>
    <dataValidation type="custom" showInputMessage="1" showErrorMessage="1" errorTitle="DIFERENCIA % NO PERMITIDA" error="El usuario sólo puede introducir ciertos valores en esta celda. Ver observaciones (**)._x000a_CANCELAR E INTRODUCIR VALOR CORRECTO." promptTitle="Ver Observaciones " prompt="(**)" sqref="F26" xr:uid="{00000000-0002-0000-0000-000002000000}">
      <formula1>AND(F26&gt;=F25,F26&lt;=(F25+0.02),#REF!&lt;=(F26+0.02),OR(#REF!&gt;=F26,#REF!=""))</formula1>
    </dataValidation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2%" sqref="F31" xr:uid="{00000000-0002-0000-0000-000003000000}">
      <formula1>IF(F32="",AND(F31&gt;=0.12),AND(F31&gt;=0.12, F32&lt;=(F31+0.02),F32&gt;=F31))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4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79"/>
  <sheetViews>
    <sheetView topLeftCell="A21" zoomScale="60" zoomScaleNormal="60" workbookViewId="0">
      <selection activeCell="H64" sqref="H64"/>
    </sheetView>
  </sheetViews>
  <sheetFormatPr baseColWidth="10" defaultRowHeight="12.5" x14ac:dyDescent="0.25"/>
  <cols>
    <col min="1" max="1" width="2.81640625" style="53" customWidth="1"/>
    <col min="2" max="5" width="35.7265625" style="53" customWidth="1"/>
    <col min="6" max="6" width="13.7265625" style="53" customWidth="1"/>
    <col min="7" max="7" width="28.26953125" style="53" customWidth="1"/>
    <col min="8" max="8" width="32.6328125" style="53" customWidth="1"/>
    <col min="9" max="9" width="33.7265625" style="53" customWidth="1"/>
    <col min="10" max="10" width="36.81640625" style="53" customWidth="1"/>
    <col min="11" max="16384" width="10.90625" style="53"/>
  </cols>
  <sheetData>
    <row r="1" spans="2:10" ht="26.15" customHeight="1" x14ac:dyDescent="0.25">
      <c r="B1" s="52"/>
      <c r="C1" s="52"/>
      <c r="D1" s="52"/>
      <c r="E1" s="52"/>
      <c r="F1" s="52"/>
    </row>
    <row r="2" spans="2:10" ht="26.15" customHeight="1" x14ac:dyDescent="0.25">
      <c r="B2" s="52"/>
      <c r="C2" s="52"/>
      <c r="D2" s="52"/>
      <c r="E2" s="52"/>
      <c r="F2" s="52"/>
    </row>
    <row r="3" spans="2:10" ht="26.15" customHeight="1" x14ac:dyDescent="0.25">
      <c r="B3" s="52"/>
      <c r="C3" s="52"/>
      <c r="D3" s="52"/>
      <c r="E3" s="52"/>
      <c r="F3" s="52"/>
    </row>
    <row r="4" spans="2:10" ht="26.15" customHeight="1" x14ac:dyDescent="0.25">
      <c r="B4" s="52"/>
      <c r="C4" s="52"/>
      <c r="D4" s="52"/>
      <c r="E4" s="52"/>
      <c r="F4" s="52"/>
    </row>
    <row r="5" spans="2:10" ht="58.5" x14ac:dyDescent="0.25">
      <c r="B5" s="106" t="s">
        <v>62</v>
      </c>
      <c r="C5" s="106"/>
      <c r="D5" s="106"/>
      <c r="E5" s="106"/>
      <c r="F5" s="106"/>
      <c r="G5" s="106"/>
      <c r="H5" s="106"/>
      <c r="I5" s="106"/>
      <c r="J5" s="106"/>
    </row>
    <row r="6" spans="2:10" ht="12.5" customHeight="1" thickBot="1" x14ac:dyDescent="0.3">
      <c r="B6" s="52"/>
      <c r="C6" s="52"/>
      <c r="D6" s="52"/>
      <c r="E6" s="52"/>
      <c r="F6" s="52"/>
    </row>
    <row r="7" spans="2:10" ht="36" customHeight="1" thickTop="1" x14ac:dyDescent="0.25">
      <c r="B7" s="165" t="s">
        <v>29</v>
      </c>
      <c r="C7" s="166"/>
      <c r="D7" s="166"/>
      <c r="E7" s="166"/>
      <c r="F7" s="166"/>
      <c r="G7" s="166"/>
      <c r="H7" s="166"/>
      <c r="I7" s="166"/>
      <c r="J7" s="167"/>
    </row>
    <row r="8" spans="2:10" ht="39.5" customHeight="1" x14ac:dyDescent="0.25">
      <c r="B8" s="168" t="s">
        <v>57</v>
      </c>
      <c r="C8" s="169"/>
      <c r="D8" s="169"/>
      <c r="E8" s="169"/>
      <c r="F8" s="169"/>
      <c r="G8" s="169"/>
      <c r="H8" s="169"/>
      <c r="I8" s="169"/>
      <c r="J8" s="170"/>
    </row>
    <row r="9" spans="2:10" ht="34" customHeight="1" x14ac:dyDescent="0.25">
      <c r="B9" s="168"/>
      <c r="C9" s="169"/>
      <c r="D9" s="169"/>
      <c r="E9" s="169"/>
      <c r="F9" s="169"/>
      <c r="G9" s="169"/>
      <c r="H9" s="169"/>
      <c r="I9" s="169"/>
      <c r="J9" s="170"/>
    </row>
    <row r="10" spans="2:10" ht="33" customHeight="1" thickBot="1" x14ac:dyDescent="0.3">
      <c r="B10" s="171" t="s">
        <v>30</v>
      </c>
      <c r="C10" s="172"/>
      <c r="D10" s="172"/>
      <c r="E10" s="172"/>
      <c r="F10" s="172"/>
      <c r="G10" s="172"/>
      <c r="H10" s="172"/>
      <c r="I10" s="172"/>
      <c r="J10" s="173"/>
    </row>
    <row r="11" spans="2:10" ht="19.75" customHeight="1" thickTop="1" thickBot="1" x14ac:dyDescent="0.3">
      <c r="B11" s="54"/>
      <c r="C11" s="54"/>
      <c r="D11" s="54"/>
      <c r="E11" s="54"/>
      <c r="F11" s="54"/>
    </row>
    <row r="12" spans="2:10" ht="32.25" customHeight="1" thickTop="1" x14ac:dyDescent="0.25">
      <c r="B12" s="148" t="s">
        <v>31</v>
      </c>
      <c r="C12" s="149"/>
      <c r="D12" s="149"/>
      <c r="E12" s="149"/>
      <c r="F12" s="149"/>
      <c r="G12" s="149"/>
      <c r="H12" s="149"/>
      <c r="I12" s="149"/>
      <c r="J12" s="150"/>
    </row>
    <row r="13" spans="2:10" ht="32.25" customHeight="1" thickBot="1" x14ac:dyDescent="0.3">
      <c r="B13" s="151" t="s">
        <v>50</v>
      </c>
      <c r="C13" s="152"/>
      <c r="D13" s="152"/>
      <c r="E13" s="152"/>
      <c r="F13" s="152"/>
      <c r="G13" s="152"/>
      <c r="H13" s="152"/>
      <c r="I13" s="152"/>
      <c r="J13" s="153"/>
    </row>
    <row r="14" spans="2:10" ht="20.149999999999999" customHeight="1" thickTop="1" thickBot="1" x14ac:dyDescent="0.3">
      <c r="B14" s="55"/>
      <c r="C14" s="55"/>
      <c r="D14" s="55"/>
      <c r="E14" s="55"/>
      <c r="F14" s="55"/>
    </row>
    <row r="15" spans="2:10" s="52" customFormat="1" ht="72.75" customHeight="1" thickTop="1" thickBot="1" x14ac:dyDescent="0.3">
      <c r="B15" s="163" t="s">
        <v>2</v>
      </c>
      <c r="C15" s="164"/>
      <c r="D15" s="154"/>
      <c r="E15" s="155"/>
      <c r="F15" s="155"/>
      <c r="G15" s="155"/>
      <c r="H15" s="155"/>
      <c r="I15" s="155"/>
      <c r="J15" s="156"/>
    </row>
    <row r="16" spans="2:10" ht="20.149999999999999" customHeight="1" thickTop="1" thickBot="1" x14ac:dyDescent="0.3">
      <c r="B16" s="55"/>
      <c r="C16" s="55"/>
      <c r="D16" s="55"/>
      <c r="E16" s="55"/>
      <c r="F16" s="55"/>
    </row>
    <row r="17" spans="2:14" ht="60" customHeight="1" thickTop="1" x14ac:dyDescent="0.25">
      <c r="B17" s="187" t="s">
        <v>0</v>
      </c>
      <c r="C17" s="188"/>
      <c r="D17" s="56" t="s">
        <v>58</v>
      </c>
      <c r="E17" s="157" t="s">
        <v>1</v>
      </c>
      <c r="F17" s="158"/>
      <c r="G17" s="158"/>
      <c r="H17" s="159"/>
    </row>
    <row r="18" spans="2:14" ht="15" customHeight="1" x14ac:dyDescent="0.35">
      <c r="B18" s="174" t="s">
        <v>51</v>
      </c>
      <c r="C18" s="175"/>
      <c r="D18" s="180">
        <v>1</v>
      </c>
      <c r="E18" s="160" t="s">
        <v>32</v>
      </c>
      <c r="F18" s="161"/>
      <c r="G18" s="161"/>
      <c r="H18" s="162"/>
      <c r="I18" s="57"/>
      <c r="J18" s="57"/>
      <c r="K18" s="57"/>
      <c r="L18" s="57"/>
      <c r="M18" s="57"/>
      <c r="N18" s="57"/>
    </row>
    <row r="19" spans="2:14" ht="15" customHeight="1" x14ac:dyDescent="0.35">
      <c r="B19" s="176"/>
      <c r="C19" s="177"/>
      <c r="D19" s="181"/>
      <c r="E19" s="160"/>
      <c r="F19" s="161"/>
      <c r="G19" s="161"/>
      <c r="H19" s="162"/>
      <c r="I19" s="57"/>
      <c r="J19" s="57"/>
      <c r="K19" s="57"/>
      <c r="L19" s="57"/>
      <c r="M19" s="57"/>
      <c r="N19" s="57"/>
    </row>
    <row r="20" spans="2:14" ht="15" customHeight="1" x14ac:dyDescent="0.35">
      <c r="B20" s="176"/>
      <c r="C20" s="177"/>
      <c r="D20" s="183">
        <v>1</v>
      </c>
      <c r="E20" s="160" t="s">
        <v>55</v>
      </c>
      <c r="F20" s="161"/>
      <c r="G20" s="161"/>
      <c r="H20" s="162"/>
      <c r="I20" s="57"/>
      <c r="J20" s="57"/>
      <c r="K20" s="57"/>
      <c r="L20" s="57"/>
      <c r="M20" s="57"/>
      <c r="N20" s="57"/>
    </row>
    <row r="21" spans="2:14" ht="15" customHeight="1" x14ac:dyDescent="0.35">
      <c r="B21" s="176"/>
      <c r="C21" s="177"/>
      <c r="D21" s="183"/>
      <c r="E21" s="160"/>
      <c r="F21" s="161"/>
      <c r="G21" s="161"/>
      <c r="H21" s="162"/>
      <c r="I21" s="57"/>
      <c r="J21" s="57"/>
      <c r="K21" s="57"/>
      <c r="L21" s="57"/>
      <c r="M21" s="57"/>
      <c r="N21" s="57"/>
    </row>
    <row r="22" spans="2:14" ht="15" customHeight="1" x14ac:dyDescent="0.35">
      <c r="B22" s="176"/>
      <c r="C22" s="177"/>
      <c r="D22" s="181">
        <v>3</v>
      </c>
      <c r="E22" s="160" t="s">
        <v>56</v>
      </c>
      <c r="F22" s="161"/>
      <c r="G22" s="161"/>
      <c r="H22" s="162"/>
      <c r="I22" s="57"/>
      <c r="J22" s="57"/>
      <c r="K22" s="57"/>
      <c r="L22" s="57"/>
      <c r="M22" s="57"/>
      <c r="N22" s="57"/>
    </row>
    <row r="23" spans="2:14" ht="15" customHeight="1" thickBot="1" x14ac:dyDescent="0.4">
      <c r="B23" s="178"/>
      <c r="C23" s="179"/>
      <c r="D23" s="182"/>
      <c r="E23" s="184"/>
      <c r="F23" s="185"/>
      <c r="G23" s="185"/>
      <c r="H23" s="186"/>
      <c r="I23" s="57"/>
      <c r="J23" s="57"/>
      <c r="K23" s="57"/>
      <c r="L23" s="57"/>
      <c r="M23" s="57"/>
      <c r="N23" s="57"/>
    </row>
    <row r="24" spans="2:14" ht="15" customHeight="1" thickTop="1" x14ac:dyDescent="0.35">
      <c r="B24" s="174" t="s">
        <v>52</v>
      </c>
      <c r="C24" s="175"/>
      <c r="D24" s="180">
        <v>1</v>
      </c>
      <c r="E24" s="160" t="s">
        <v>32</v>
      </c>
      <c r="F24" s="161"/>
      <c r="G24" s="161"/>
      <c r="H24" s="162"/>
      <c r="I24" s="57"/>
      <c r="J24" s="57"/>
      <c r="K24" s="57"/>
      <c r="L24" s="57"/>
      <c r="M24" s="57"/>
      <c r="N24" s="57"/>
    </row>
    <row r="25" spans="2:14" ht="15" customHeight="1" x14ac:dyDescent="0.35">
      <c r="B25" s="176"/>
      <c r="C25" s="177"/>
      <c r="D25" s="181"/>
      <c r="E25" s="160"/>
      <c r="F25" s="161"/>
      <c r="G25" s="161"/>
      <c r="H25" s="162"/>
      <c r="I25" s="57"/>
      <c r="J25" s="57"/>
      <c r="K25" s="57"/>
      <c r="L25" s="57"/>
      <c r="M25" s="57"/>
      <c r="N25" s="57"/>
    </row>
    <row r="26" spans="2:14" ht="15" customHeight="1" x14ac:dyDescent="0.35">
      <c r="B26" s="176"/>
      <c r="C26" s="177"/>
      <c r="D26" s="183">
        <v>1</v>
      </c>
      <c r="E26" s="160" t="s">
        <v>55</v>
      </c>
      <c r="F26" s="161"/>
      <c r="G26" s="161"/>
      <c r="H26" s="162"/>
      <c r="I26" s="57"/>
      <c r="J26" s="57"/>
      <c r="K26" s="57"/>
      <c r="L26" s="57"/>
      <c r="M26" s="57"/>
      <c r="N26" s="57"/>
    </row>
    <row r="27" spans="2:14" ht="15" customHeight="1" x14ac:dyDescent="0.35">
      <c r="B27" s="176"/>
      <c r="C27" s="177"/>
      <c r="D27" s="183"/>
      <c r="E27" s="160"/>
      <c r="F27" s="161"/>
      <c r="G27" s="161"/>
      <c r="H27" s="162"/>
      <c r="I27" s="57"/>
      <c r="J27" s="57"/>
      <c r="K27" s="57"/>
      <c r="L27" s="57"/>
      <c r="M27" s="57"/>
      <c r="N27" s="57"/>
    </row>
    <row r="28" spans="2:14" ht="15" customHeight="1" x14ac:dyDescent="0.35">
      <c r="B28" s="176"/>
      <c r="C28" s="177"/>
      <c r="D28" s="181">
        <v>6</v>
      </c>
      <c r="E28" s="160" t="s">
        <v>56</v>
      </c>
      <c r="F28" s="161"/>
      <c r="G28" s="161"/>
      <c r="H28" s="162"/>
      <c r="I28" s="57"/>
      <c r="J28" s="57"/>
      <c r="K28" s="57"/>
      <c r="L28" s="57"/>
      <c r="M28" s="57"/>
      <c r="N28" s="57"/>
    </row>
    <row r="29" spans="2:14" ht="15" customHeight="1" thickBot="1" x14ac:dyDescent="0.4">
      <c r="B29" s="178"/>
      <c r="C29" s="179"/>
      <c r="D29" s="182"/>
      <c r="E29" s="184"/>
      <c r="F29" s="185"/>
      <c r="G29" s="185"/>
      <c r="H29" s="186"/>
      <c r="I29" s="57"/>
      <c r="J29" s="57"/>
      <c r="K29" s="57"/>
      <c r="L29" s="57"/>
      <c r="M29" s="57"/>
      <c r="N29" s="57"/>
    </row>
    <row r="30" spans="2:14" ht="20.149999999999999" customHeight="1" thickTop="1" x14ac:dyDescent="0.35">
      <c r="B30" s="58"/>
      <c r="C30" s="58"/>
      <c r="D30" s="59"/>
      <c r="E30" s="60"/>
      <c r="F30" s="61"/>
      <c r="G30" s="57"/>
      <c r="H30" s="57"/>
      <c r="I30" s="57"/>
      <c r="J30" s="57"/>
      <c r="K30" s="57"/>
      <c r="L30" s="57"/>
      <c r="M30" s="57"/>
    </row>
    <row r="31" spans="2:14" ht="20.149999999999999" customHeight="1" x14ac:dyDescent="0.35">
      <c r="B31" s="144" t="s">
        <v>61</v>
      </c>
      <c r="C31" s="144"/>
      <c r="D31" s="144"/>
      <c r="E31" s="144"/>
      <c r="F31" s="144"/>
      <c r="G31" s="144"/>
      <c r="H31" s="144"/>
      <c r="I31" s="144"/>
      <c r="J31" s="144"/>
      <c r="K31" s="57"/>
      <c r="L31" s="57"/>
      <c r="M31" s="57"/>
    </row>
    <row r="32" spans="2:14" ht="20.149999999999999" customHeight="1" x14ac:dyDescent="0.35">
      <c r="B32" s="58"/>
      <c r="C32" s="58"/>
      <c r="D32" s="58"/>
      <c r="E32" s="58"/>
      <c r="F32" s="58"/>
      <c r="G32" s="57"/>
      <c r="H32" s="57"/>
      <c r="I32" s="57"/>
      <c r="J32" s="57"/>
      <c r="K32" s="57"/>
      <c r="L32" s="57"/>
      <c r="M32" s="57"/>
    </row>
    <row r="33" spans="2:13" ht="20.149999999999999" customHeight="1" thickBot="1" x14ac:dyDescent="0.4">
      <c r="B33" s="58"/>
      <c r="C33" s="58"/>
      <c r="D33" s="58"/>
      <c r="E33" s="58"/>
      <c r="F33" s="58"/>
      <c r="G33" s="57"/>
      <c r="H33" s="57"/>
      <c r="I33" s="57"/>
      <c r="J33" s="57"/>
      <c r="K33" s="57"/>
      <c r="L33" s="57"/>
      <c r="M33" s="57"/>
    </row>
    <row r="34" spans="2:13" ht="35" thickTop="1" thickBot="1" x14ac:dyDescent="0.4">
      <c r="B34" s="96" t="s">
        <v>47</v>
      </c>
      <c r="C34" s="97"/>
      <c r="D34" s="97"/>
      <c r="E34" s="98"/>
      <c r="F34" s="61"/>
      <c r="G34" s="96" t="s">
        <v>48</v>
      </c>
      <c r="H34" s="97"/>
      <c r="I34" s="97"/>
      <c r="J34" s="98"/>
      <c r="K34" s="57"/>
      <c r="L34" s="57"/>
      <c r="M34" s="57"/>
    </row>
    <row r="35" spans="2:13" ht="70" customHeight="1" thickTop="1" thickBot="1" x14ac:dyDescent="0.4">
      <c r="B35" s="89"/>
      <c r="C35" s="64" t="s">
        <v>33</v>
      </c>
      <c r="D35" s="65" t="s">
        <v>34</v>
      </c>
      <c r="E35" s="66" t="s">
        <v>35</v>
      </c>
      <c r="F35" s="61"/>
      <c r="G35" s="89"/>
      <c r="H35" s="64" t="s">
        <v>33</v>
      </c>
      <c r="I35" s="65" t="s">
        <v>34</v>
      </c>
      <c r="J35" s="66" t="s">
        <v>35</v>
      </c>
      <c r="K35" s="57"/>
      <c r="L35" s="57"/>
      <c r="M35" s="57"/>
    </row>
    <row r="36" spans="2:13" ht="28" customHeight="1" thickBot="1" x14ac:dyDescent="0.4">
      <c r="B36" s="67" t="s">
        <v>3</v>
      </c>
      <c r="C36" s="74">
        <v>180</v>
      </c>
      <c r="D36" s="145"/>
      <c r="E36" s="76">
        <f>+$D$36*C36</f>
        <v>0</v>
      </c>
      <c r="F36" s="61"/>
      <c r="G36" s="67" t="s">
        <v>3</v>
      </c>
      <c r="H36" s="74">
        <v>180</v>
      </c>
      <c r="I36" s="145"/>
      <c r="J36" s="76">
        <f t="shared" ref="J36:J46" si="0">+$D$36*H36</f>
        <v>0</v>
      </c>
      <c r="K36" s="57"/>
      <c r="L36" s="57"/>
      <c r="M36" s="57"/>
    </row>
    <row r="37" spans="2:13" ht="28" customHeight="1" thickBot="1" x14ac:dyDescent="0.4">
      <c r="B37" s="68" t="s">
        <v>4</v>
      </c>
      <c r="C37" s="74">
        <f>ROUND(C36*1.02,2)</f>
        <v>183.6</v>
      </c>
      <c r="D37" s="145"/>
      <c r="E37" s="76">
        <f>+$D$36*C37</f>
        <v>0</v>
      </c>
      <c r="F37" s="61"/>
      <c r="G37" s="68" t="s">
        <v>4</v>
      </c>
      <c r="H37" s="74">
        <f>ROUND(H36*1.02,2)</f>
        <v>183.6</v>
      </c>
      <c r="I37" s="145"/>
      <c r="J37" s="76">
        <f t="shared" si="0"/>
        <v>0</v>
      </c>
      <c r="K37" s="57"/>
      <c r="L37" s="57"/>
      <c r="M37" s="57"/>
    </row>
    <row r="38" spans="2:13" ht="28" customHeight="1" thickBot="1" x14ac:dyDescent="0.4">
      <c r="B38" s="68"/>
      <c r="C38" s="74"/>
      <c r="D38" s="145"/>
      <c r="E38" s="76"/>
      <c r="F38" s="61"/>
      <c r="G38" s="68" t="s">
        <v>5</v>
      </c>
      <c r="H38" s="74">
        <f t="shared" ref="H38:H45" si="1">ROUND(H37*1.02,2)</f>
        <v>187.27</v>
      </c>
      <c r="I38" s="145"/>
      <c r="J38" s="76">
        <f t="shared" si="0"/>
        <v>0</v>
      </c>
      <c r="K38" s="57"/>
      <c r="L38" s="57"/>
      <c r="M38" s="57"/>
    </row>
    <row r="39" spans="2:13" ht="28" customHeight="1" thickBot="1" x14ac:dyDescent="0.4">
      <c r="B39" s="68"/>
      <c r="C39" s="74"/>
      <c r="D39" s="145"/>
      <c r="E39" s="76"/>
      <c r="F39" s="61"/>
      <c r="G39" s="68" t="s">
        <v>6</v>
      </c>
      <c r="H39" s="74">
        <f t="shared" si="1"/>
        <v>191.02</v>
      </c>
      <c r="I39" s="145"/>
      <c r="J39" s="76">
        <f t="shared" si="0"/>
        <v>0</v>
      </c>
      <c r="K39" s="57"/>
      <c r="L39" s="57"/>
      <c r="M39" s="57"/>
    </row>
    <row r="40" spans="2:13" ht="28" customHeight="1" thickBot="1" x14ac:dyDescent="0.4">
      <c r="B40" s="68"/>
      <c r="C40" s="74"/>
      <c r="D40" s="145"/>
      <c r="E40" s="76"/>
      <c r="F40" s="61"/>
      <c r="G40" s="68" t="s">
        <v>7</v>
      </c>
      <c r="H40" s="74">
        <f t="shared" si="1"/>
        <v>194.84</v>
      </c>
      <c r="I40" s="145"/>
      <c r="J40" s="76">
        <f t="shared" si="0"/>
        <v>0</v>
      </c>
      <c r="K40" s="57"/>
      <c r="L40" s="57"/>
      <c r="M40" s="57"/>
    </row>
    <row r="41" spans="2:13" ht="28" customHeight="1" thickBot="1" x14ac:dyDescent="0.4">
      <c r="B41" s="68"/>
      <c r="C41" s="74"/>
      <c r="D41" s="145"/>
      <c r="E41" s="76"/>
      <c r="F41" s="61"/>
      <c r="G41" s="68" t="s">
        <v>23</v>
      </c>
      <c r="H41" s="74">
        <f t="shared" si="1"/>
        <v>198.74</v>
      </c>
      <c r="I41" s="145"/>
      <c r="J41" s="76">
        <f t="shared" si="0"/>
        <v>0</v>
      </c>
      <c r="K41" s="57"/>
      <c r="L41" s="57"/>
      <c r="M41" s="57"/>
    </row>
    <row r="42" spans="2:13" ht="28" customHeight="1" thickBot="1" x14ac:dyDescent="0.4">
      <c r="B42" s="68"/>
      <c r="C42" s="74"/>
      <c r="D42" s="145"/>
      <c r="E42" s="76"/>
      <c r="F42" s="61"/>
      <c r="G42" s="68" t="s">
        <v>24</v>
      </c>
      <c r="H42" s="74">
        <f t="shared" si="1"/>
        <v>202.71</v>
      </c>
      <c r="I42" s="145"/>
      <c r="J42" s="76">
        <f t="shared" si="0"/>
        <v>0</v>
      </c>
      <c r="K42" s="57"/>
      <c r="L42" s="57"/>
      <c r="M42" s="57"/>
    </row>
    <row r="43" spans="2:13" ht="28" customHeight="1" thickBot="1" x14ac:dyDescent="0.4">
      <c r="B43" s="68"/>
      <c r="C43" s="74"/>
      <c r="D43" s="145"/>
      <c r="E43" s="76"/>
      <c r="F43" s="61"/>
      <c r="G43" s="68" t="s">
        <v>26</v>
      </c>
      <c r="H43" s="74">
        <f t="shared" si="1"/>
        <v>206.76</v>
      </c>
      <c r="I43" s="145"/>
      <c r="J43" s="76">
        <f t="shared" si="0"/>
        <v>0</v>
      </c>
      <c r="K43" s="57"/>
      <c r="L43" s="57"/>
      <c r="M43" s="57"/>
    </row>
    <row r="44" spans="2:13" ht="28" customHeight="1" thickBot="1" x14ac:dyDescent="0.4">
      <c r="B44" s="68"/>
      <c r="C44" s="74"/>
      <c r="D44" s="145"/>
      <c r="E44" s="76"/>
      <c r="F44" s="61"/>
      <c r="G44" s="68" t="s">
        <v>27</v>
      </c>
      <c r="H44" s="74">
        <f t="shared" si="1"/>
        <v>210.9</v>
      </c>
      <c r="I44" s="145"/>
      <c r="J44" s="76">
        <f t="shared" si="0"/>
        <v>0</v>
      </c>
      <c r="K44" s="57"/>
      <c r="L44" s="57"/>
      <c r="M44" s="57"/>
    </row>
    <row r="45" spans="2:13" ht="28" customHeight="1" thickBot="1" x14ac:dyDescent="0.4">
      <c r="B45" s="68"/>
      <c r="C45" s="74"/>
      <c r="D45" s="145"/>
      <c r="E45" s="76"/>
      <c r="F45" s="61"/>
      <c r="G45" s="68" t="s">
        <v>28</v>
      </c>
      <c r="H45" s="74">
        <f t="shared" si="1"/>
        <v>215.12</v>
      </c>
      <c r="I45" s="145"/>
      <c r="J45" s="76">
        <f t="shared" si="0"/>
        <v>0</v>
      </c>
      <c r="K45" s="57"/>
      <c r="L45" s="57"/>
      <c r="M45" s="57"/>
    </row>
    <row r="46" spans="2:13" ht="28" customHeight="1" thickBot="1" x14ac:dyDescent="0.4">
      <c r="B46" s="69" t="s">
        <v>8</v>
      </c>
      <c r="C46" s="75">
        <f>SUM(C36:C45)</f>
        <v>363.6</v>
      </c>
      <c r="D46" s="146"/>
      <c r="E46" s="76">
        <f>+$D$36*C46</f>
        <v>0</v>
      </c>
      <c r="F46" s="61"/>
      <c r="G46" s="69" t="s">
        <v>8</v>
      </c>
      <c r="H46" s="75">
        <f>SUM(H36:H45)</f>
        <v>1970.96</v>
      </c>
      <c r="I46" s="146"/>
      <c r="J46" s="76">
        <f t="shared" si="0"/>
        <v>0</v>
      </c>
      <c r="K46" s="57"/>
      <c r="L46" s="57"/>
      <c r="M46" s="57"/>
    </row>
    <row r="47" spans="2:13" ht="20.149999999999999" customHeight="1" thickTop="1" thickBot="1" x14ac:dyDescent="0.4">
      <c r="B47" s="62"/>
      <c r="C47" s="62"/>
      <c r="D47" s="62"/>
      <c r="E47" s="62"/>
      <c r="F47" s="61"/>
      <c r="G47" s="62"/>
      <c r="H47" s="62"/>
      <c r="I47" s="62"/>
      <c r="J47" s="62"/>
      <c r="K47" s="57"/>
      <c r="L47" s="57"/>
      <c r="M47" s="57"/>
    </row>
    <row r="48" spans="2:13" ht="36" thickTop="1" thickBot="1" x14ac:dyDescent="0.4">
      <c r="B48" s="63"/>
      <c r="C48" s="64" t="s">
        <v>36</v>
      </c>
      <c r="D48" s="65" t="s">
        <v>54</v>
      </c>
      <c r="E48" s="66" t="s">
        <v>35</v>
      </c>
      <c r="F48" s="58"/>
      <c r="G48" s="63"/>
      <c r="H48" s="64" t="s">
        <v>36</v>
      </c>
      <c r="I48" s="65" t="s">
        <v>54</v>
      </c>
      <c r="J48" s="66" t="s">
        <v>35</v>
      </c>
      <c r="K48" s="57"/>
      <c r="L48" s="57"/>
      <c r="M48" s="57"/>
    </row>
    <row r="49" spans="2:13" ht="28" customHeight="1" thickTop="1" thickBot="1" x14ac:dyDescent="0.4">
      <c r="B49" s="67" t="s">
        <v>3</v>
      </c>
      <c r="C49" s="74">
        <v>4000</v>
      </c>
      <c r="D49" s="145"/>
      <c r="E49" s="76">
        <f>+$D$49*C49</f>
        <v>0</v>
      </c>
      <c r="F49" s="61"/>
      <c r="G49" s="67" t="s">
        <v>3</v>
      </c>
      <c r="H49" s="74">
        <v>4000</v>
      </c>
      <c r="I49" s="145"/>
      <c r="J49" s="76">
        <f t="shared" ref="J49:J59" si="2">+$D$49*H49</f>
        <v>0</v>
      </c>
      <c r="K49" s="57"/>
      <c r="L49" s="57"/>
      <c r="M49" s="57"/>
    </row>
    <row r="50" spans="2:13" ht="28" customHeight="1" thickBot="1" x14ac:dyDescent="0.4">
      <c r="B50" s="68" t="s">
        <v>4</v>
      </c>
      <c r="C50" s="74">
        <f>ROUND(C49*1.02,2)</f>
        <v>4080</v>
      </c>
      <c r="D50" s="145"/>
      <c r="E50" s="76">
        <f>+$D$49*C50</f>
        <v>0</v>
      </c>
      <c r="F50" s="61"/>
      <c r="G50" s="68" t="s">
        <v>4</v>
      </c>
      <c r="H50" s="74">
        <f>ROUND(H49*1.02,2)</f>
        <v>4080</v>
      </c>
      <c r="I50" s="145"/>
      <c r="J50" s="76">
        <f t="shared" si="2"/>
        <v>0</v>
      </c>
      <c r="K50" s="57"/>
      <c r="L50" s="57"/>
      <c r="M50" s="57"/>
    </row>
    <row r="51" spans="2:13" ht="28" customHeight="1" thickBot="1" x14ac:dyDescent="0.4">
      <c r="B51" s="68"/>
      <c r="C51" s="74"/>
      <c r="D51" s="145"/>
      <c r="E51" s="76"/>
      <c r="F51" s="61"/>
      <c r="G51" s="68" t="s">
        <v>5</v>
      </c>
      <c r="H51" s="74">
        <f t="shared" ref="H51:H58" si="3">ROUND(H50*1.02,2)</f>
        <v>4161.6000000000004</v>
      </c>
      <c r="I51" s="145"/>
      <c r="J51" s="76">
        <f t="shared" si="2"/>
        <v>0</v>
      </c>
      <c r="K51" s="57"/>
      <c r="L51" s="57"/>
      <c r="M51" s="57"/>
    </row>
    <row r="52" spans="2:13" ht="28" customHeight="1" thickBot="1" x14ac:dyDescent="0.4">
      <c r="B52" s="68"/>
      <c r="C52" s="74"/>
      <c r="D52" s="145"/>
      <c r="E52" s="76"/>
      <c r="F52" s="61"/>
      <c r="G52" s="68" t="s">
        <v>6</v>
      </c>
      <c r="H52" s="74">
        <f t="shared" si="3"/>
        <v>4244.83</v>
      </c>
      <c r="I52" s="145"/>
      <c r="J52" s="76">
        <f t="shared" si="2"/>
        <v>0</v>
      </c>
      <c r="K52" s="57"/>
      <c r="L52" s="57"/>
      <c r="M52" s="57"/>
    </row>
    <row r="53" spans="2:13" ht="28" customHeight="1" thickBot="1" x14ac:dyDescent="0.4">
      <c r="B53" s="68"/>
      <c r="C53" s="74"/>
      <c r="D53" s="145"/>
      <c r="E53" s="76"/>
      <c r="F53" s="61"/>
      <c r="G53" s="68" t="s">
        <v>7</v>
      </c>
      <c r="H53" s="74">
        <f t="shared" si="3"/>
        <v>4329.7299999999996</v>
      </c>
      <c r="I53" s="145"/>
      <c r="J53" s="76">
        <f t="shared" si="2"/>
        <v>0</v>
      </c>
      <c r="K53" s="57"/>
      <c r="L53" s="57"/>
      <c r="M53" s="57"/>
    </row>
    <row r="54" spans="2:13" ht="28" customHeight="1" thickBot="1" x14ac:dyDescent="0.4">
      <c r="B54" s="68"/>
      <c r="C54" s="74"/>
      <c r="D54" s="147"/>
      <c r="E54" s="76"/>
      <c r="F54" s="61"/>
      <c r="G54" s="68" t="s">
        <v>23</v>
      </c>
      <c r="H54" s="74">
        <f t="shared" si="3"/>
        <v>4416.32</v>
      </c>
      <c r="I54" s="147"/>
      <c r="J54" s="76">
        <f t="shared" si="2"/>
        <v>0</v>
      </c>
      <c r="K54" s="57"/>
      <c r="L54" s="57"/>
      <c r="M54" s="57"/>
    </row>
    <row r="55" spans="2:13" ht="28" customHeight="1" thickBot="1" x14ac:dyDescent="0.4">
      <c r="B55" s="68"/>
      <c r="C55" s="74"/>
      <c r="D55" s="147"/>
      <c r="E55" s="76"/>
      <c r="F55" s="61"/>
      <c r="G55" s="68" t="s">
        <v>24</v>
      </c>
      <c r="H55" s="74">
        <f t="shared" si="3"/>
        <v>4504.6499999999996</v>
      </c>
      <c r="I55" s="147"/>
      <c r="J55" s="76">
        <f t="shared" si="2"/>
        <v>0</v>
      </c>
      <c r="K55" s="57"/>
      <c r="L55" s="57"/>
      <c r="M55" s="57"/>
    </row>
    <row r="56" spans="2:13" ht="28" customHeight="1" thickBot="1" x14ac:dyDescent="0.4">
      <c r="B56" s="68"/>
      <c r="C56" s="74"/>
      <c r="D56" s="147"/>
      <c r="E56" s="76"/>
      <c r="F56" s="61"/>
      <c r="G56" s="68" t="s">
        <v>26</v>
      </c>
      <c r="H56" s="74">
        <f t="shared" si="3"/>
        <v>4594.74</v>
      </c>
      <c r="I56" s="147"/>
      <c r="J56" s="76">
        <f t="shared" si="2"/>
        <v>0</v>
      </c>
      <c r="K56" s="57"/>
      <c r="L56" s="57"/>
      <c r="M56" s="57"/>
    </row>
    <row r="57" spans="2:13" ht="28" customHeight="1" thickBot="1" x14ac:dyDescent="0.4">
      <c r="B57" s="68"/>
      <c r="C57" s="74"/>
      <c r="D57" s="147"/>
      <c r="E57" s="76"/>
      <c r="F57" s="61"/>
      <c r="G57" s="68" t="s">
        <v>27</v>
      </c>
      <c r="H57" s="74">
        <f t="shared" si="3"/>
        <v>4686.63</v>
      </c>
      <c r="I57" s="147"/>
      <c r="J57" s="76">
        <f t="shared" si="2"/>
        <v>0</v>
      </c>
      <c r="K57" s="57"/>
      <c r="L57" s="57"/>
      <c r="M57" s="57"/>
    </row>
    <row r="58" spans="2:13" ht="28" customHeight="1" thickBot="1" x14ac:dyDescent="0.4">
      <c r="B58" s="68"/>
      <c r="C58" s="74"/>
      <c r="D58" s="147"/>
      <c r="E58" s="76"/>
      <c r="F58" s="61"/>
      <c r="G58" s="68" t="s">
        <v>28</v>
      </c>
      <c r="H58" s="74">
        <f t="shared" si="3"/>
        <v>4780.3599999999997</v>
      </c>
      <c r="I58" s="147"/>
      <c r="J58" s="76">
        <f t="shared" si="2"/>
        <v>0</v>
      </c>
      <c r="K58" s="57"/>
      <c r="L58" s="57"/>
      <c r="M58" s="57"/>
    </row>
    <row r="59" spans="2:13" s="52" customFormat="1" ht="28" customHeight="1" thickBot="1" x14ac:dyDescent="0.3">
      <c r="B59" s="69" t="s">
        <v>8</v>
      </c>
      <c r="C59" s="75">
        <f>SUM(C49:C58)</f>
        <v>8080</v>
      </c>
      <c r="D59" s="146"/>
      <c r="E59" s="77">
        <f>+$D$49*C59</f>
        <v>0</v>
      </c>
      <c r="F59" s="61"/>
      <c r="G59" s="69" t="s">
        <v>8</v>
      </c>
      <c r="H59" s="75">
        <f>SUM(H49:H58)</f>
        <v>43798.859999999993</v>
      </c>
      <c r="I59" s="146"/>
      <c r="J59" s="77">
        <f t="shared" si="2"/>
        <v>0</v>
      </c>
    </row>
    <row r="60" spans="2:13" s="52" customFormat="1" ht="21.5" customHeight="1" thickTop="1" thickBot="1" x14ac:dyDescent="0.3">
      <c r="B60" s="59"/>
      <c r="C60" s="70"/>
      <c r="D60" s="71"/>
      <c r="E60" s="72"/>
      <c r="F60" s="62"/>
    </row>
    <row r="61" spans="2:13" s="52" customFormat="1" ht="94.5" customHeight="1" thickTop="1" thickBot="1" x14ac:dyDescent="0.3">
      <c r="B61" s="63"/>
      <c r="C61" s="64" t="s">
        <v>36</v>
      </c>
      <c r="D61" s="65" t="s">
        <v>59</v>
      </c>
      <c r="E61" s="66" t="s">
        <v>35</v>
      </c>
      <c r="F61" s="62"/>
      <c r="G61" s="63"/>
      <c r="H61" s="64" t="s">
        <v>36</v>
      </c>
      <c r="I61" s="65" t="s">
        <v>60</v>
      </c>
      <c r="J61" s="66" t="s">
        <v>35</v>
      </c>
    </row>
    <row r="62" spans="2:13" s="52" customFormat="1" ht="29.5" customHeight="1" thickTop="1" thickBot="1" x14ac:dyDescent="0.3">
      <c r="B62" s="67" t="s">
        <v>3</v>
      </c>
      <c r="C62" s="74">
        <v>1400</v>
      </c>
      <c r="D62" s="145"/>
      <c r="E62" s="76">
        <f>+$D$49*C62</f>
        <v>0</v>
      </c>
      <c r="F62" s="62"/>
      <c r="G62" s="67" t="s">
        <v>3</v>
      </c>
      <c r="H62" s="74">
        <v>1400</v>
      </c>
      <c r="I62" s="145"/>
      <c r="J62" s="76">
        <f t="shared" ref="J62:J72" si="4">+$D$49*H62</f>
        <v>0</v>
      </c>
    </row>
    <row r="63" spans="2:13" s="52" customFormat="1" ht="29.5" customHeight="1" thickBot="1" x14ac:dyDescent="0.3">
      <c r="B63" s="68" t="s">
        <v>4</v>
      </c>
      <c r="C63" s="74">
        <f>ROUND(C62*1.02,2)</f>
        <v>1428</v>
      </c>
      <c r="D63" s="145"/>
      <c r="E63" s="76">
        <f>+$D$49*C63</f>
        <v>0</v>
      </c>
      <c r="F63" s="62"/>
      <c r="G63" s="68" t="s">
        <v>4</v>
      </c>
      <c r="H63" s="74">
        <f>ROUND(H62*1.02,2)</f>
        <v>1428</v>
      </c>
      <c r="I63" s="145"/>
      <c r="J63" s="76">
        <f t="shared" si="4"/>
        <v>0</v>
      </c>
    </row>
    <row r="64" spans="2:13" s="52" customFormat="1" ht="29.5" customHeight="1" thickBot="1" x14ac:dyDescent="0.3">
      <c r="B64" s="68"/>
      <c r="C64" s="74"/>
      <c r="D64" s="145"/>
      <c r="E64" s="76"/>
      <c r="F64" s="62"/>
      <c r="G64" s="68" t="s">
        <v>5</v>
      </c>
      <c r="H64" s="74">
        <f t="shared" ref="H64:H71" si="5">ROUND(H63*1.02,2)</f>
        <v>1456.56</v>
      </c>
      <c r="I64" s="145"/>
      <c r="J64" s="76">
        <f t="shared" si="4"/>
        <v>0</v>
      </c>
    </row>
    <row r="65" spans="2:10" s="52" customFormat="1" ht="29.5" customHeight="1" thickBot="1" x14ac:dyDescent="0.3">
      <c r="B65" s="68"/>
      <c r="C65" s="74"/>
      <c r="D65" s="145"/>
      <c r="E65" s="76"/>
      <c r="F65" s="62"/>
      <c r="G65" s="68" t="s">
        <v>6</v>
      </c>
      <c r="H65" s="74">
        <f t="shared" si="5"/>
        <v>1485.69</v>
      </c>
      <c r="I65" s="145"/>
      <c r="J65" s="76">
        <f t="shared" si="4"/>
        <v>0</v>
      </c>
    </row>
    <row r="66" spans="2:10" s="52" customFormat="1" ht="29.5" customHeight="1" thickBot="1" x14ac:dyDescent="0.3">
      <c r="B66" s="68"/>
      <c r="C66" s="74"/>
      <c r="D66" s="145"/>
      <c r="E66" s="76"/>
      <c r="F66" s="62"/>
      <c r="G66" s="68" t="s">
        <v>7</v>
      </c>
      <c r="H66" s="74">
        <f t="shared" si="5"/>
        <v>1515.4</v>
      </c>
      <c r="I66" s="145"/>
      <c r="J66" s="76">
        <f t="shared" si="4"/>
        <v>0</v>
      </c>
    </row>
    <row r="67" spans="2:10" s="52" customFormat="1" ht="29.5" customHeight="1" thickBot="1" x14ac:dyDescent="0.3">
      <c r="B67" s="68"/>
      <c r="C67" s="74"/>
      <c r="D67" s="147"/>
      <c r="E67" s="76"/>
      <c r="F67" s="62"/>
      <c r="G67" s="68" t="s">
        <v>23</v>
      </c>
      <c r="H67" s="74">
        <f t="shared" si="5"/>
        <v>1545.71</v>
      </c>
      <c r="I67" s="147"/>
      <c r="J67" s="76">
        <f t="shared" si="4"/>
        <v>0</v>
      </c>
    </row>
    <row r="68" spans="2:10" s="52" customFormat="1" ht="29.5" customHeight="1" thickBot="1" x14ac:dyDescent="0.3">
      <c r="B68" s="68"/>
      <c r="C68" s="74"/>
      <c r="D68" s="147"/>
      <c r="E68" s="76"/>
      <c r="F68" s="62"/>
      <c r="G68" s="68" t="s">
        <v>24</v>
      </c>
      <c r="H68" s="74">
        <f t="shared" si="5"/>
        <v>1576.62</v>
      </c>
      <c r="I68" s="147"/>
      <c r="J68" s="76">
        <f t="shared" si="4"/>
        <v>0</v>
      </c>
    </row>
    <row r="69" spans="2:10" s="52" customFormat="1" ht="29.5" customHeight="1" thickBot="1" x14ac:dyDescent="0.3">
      <c r="B69" s="68"/>
      <c r="C69" s="74"/>
      <c r="D69" s="147"/>
      <c r="E69" s="76"/>
      <c r="F69" s="62"/>
      <c r="G69" s="68" t="s">
        <v>26</v>
      </c>
      <c r="H69" s="74">
        <f t="shared" si="5"/>
        <v>1608.15</v>
      </c>
      <c r="I69" s="147"/>
      <c r="J69" s="76">
        <f t="shared" si="4"/>
        <v>0</v>
      </c>
    </row>
    <row r="70" spans="2:10" s="52" customFormat="1" ht="29.5" customHeight="1" thickBot="1" x14ac:dyDescent="0.3">
      <c r="B70" s="68"/>
      <c r="C70" s="74"/>
      <c r="D70" s="147"/>
      <c r="E70" s="76"/>
      <c r="F70" s="62"/>
      <c r="G70" s="68" t="s">
        <v>27</v>
      </c>
      <c r="H70" s="74">
        <f t="shared" si="5"/>
        <v>1640.31</v>
      </c>
      <c r="I70" s="147"/>
      <c r="J70" s="76">
        <f t="shared" si="4"/>
        <v>0</v>
      </c>
    </row>
    <row r="71" spans="2:10" s="52" customFormat="1" ht="29.5" customHeight="1" thickBot="1" x14ac:dyDescent="0.3">
      <c r="B71" s="68"/>
      <c r="C71" s="74"/>
      <c r="D71" s="147"/>
      <c r="E71" s="76"/>
      <c r="F71" s="62"/>
      <c r="G71" s="68" t="s">
        <v>28</v>
      </c>
      <c r="H71" s="74">
        <f t="shared" si="5"/>
        <v>1673.12</v>
      </c>
      <c r="I71" s="147"/>
      <c r="J71" s="76">
        <f t="shared" si="4"/>
        <v>0</v>
      </c>
    </row>
    <row r="72" spans="2:10" s="52" customFormat="1" ht="29.5" customHeight="1" thickBot="1" x14ac:dyDescent="0.3">
      <c r="B72" s="69" t="s">
        <v>8</v>
      </c>
      <c r="C72" s="75">
        <f>SUM(C62:C71)</f>
        <v>2828</v>
      </c>
      <c r="D72" s="146"/>
      <c r="E72" s="77">
        <f>+$D$49*C72</f>
        <v>0</v>
      </c>
      <c r="F72" s="62"/>
      <c r="G72" s="69" t="s">
        <v>8</v>
      </c>
      <c r="H72" s="75">
        <f>SUM(H62:H71)</f>
        <v>15329.559999999998</v>
      </c>
      <c r="I72" s="146"/>
      <c r="J72" s="77">
        <f t="shared" si="4"/>
        <v>0</v>
      </c>
    </row>
    <row r="73" spans="2:10" s="52" customFormat="1" ht="14.15" customHeight="1" thickTop="1" x14ac:dyDescent="0.25">
      <c r="B73" s="59"/>
      <c r="C73" s="70"/>
      <c r="D73" s="71"/>
      <c r="E73" s="72"/>
      <c r="F73" s="62"/>
    </row>
    <row r="74" spans="2:10" s="52" customFormat="1" ht="14.15" customHeight="1" x14ac:dyDescent="0.25">
      <c r="B74" s="59"/>
      <c r="C74" s="70"/>
      <c r="D74" s="71"/>
      <c r="E74" s="72"/>
      <c r="F74" s="62"/>
    </row>
    <row r="75" spans="2:10" s="52" customFormat="1" ht="23.5" customHeight="1" x14ac:dyDescent="0.25">
      <c r="B75" s="144" t="s">
        <v>37</v>
      </c>
      <c r="C75" s="144"/>
      <c r="D75" s="144"/>
      <c r="E75" s="144"/>
      <c r="F75" s="144"/>
      <c r="G75" s="144"/>
      <c r="H75" s="144"/>
      <c r="I75" s="144"/>
      <c r="J75" s="144"/>
    </row>
    <row r="76" spans="2:10" s="52" customFormat="1" ht="14.15" customHeight="1" thickBot="1" x14ac:dyDescent="0.3">
      <c r="B76" s="144"/>
      <c r="C76" s="144"/>
      <c r="D76" s="144"/>
      <c r="E76" s="144"/>
      <c r="F76" s="144"/>
    </row>
    <row r="77" spans="2:10" ht="26.25" customHeight="1" thickTop="1" thickBot="1" x14ac:dyDescent="0.3">
      <c r="B77" s="141" t="s">
        <v>9</v>
      </c>
      <c r="C77" s="142"/>
      <c r="D77" s="142"/>
      <c r="E77" s="142"/>
      <c r="F77" s="142"/>
      <c r="G77" s="142"/>
      <c r="H77" s="142"/>
      <c r="I77" s="142"/>
      <c r="J77" s="143"/>
    </row>
    <row r="78" spans="2:10" ht="15" customHeight="1" thickTop="1" x14ac:dyDescent="0.3">
      <c r="B78" s="189"/>
      <c r="C78" s="189"/>
      <c r="D78" s="189"/>
      <c r="E78" s="189"/>
      <c r="F78" s="73"/>
    </row>
    <row r="79" spans="2:10" ht="9.25" customHeight="1" x14ac:dyDescent="0.25"/>
  </sheetData>
  <sheetProtection password="B385" sheet="1"/>
  <mergeCells count="37">
    <mergeCell ref="B78:E78"/>
    <mergeCell ref="D36:D46"/>
    <mergeCell ref="D49:D59"/>
    <mergeCell ref="B76:F76"/>
    <mergeCell ref="D62:D72"/>
    <mergeCell ref="E20:H21"/>
    <mergeCell ref="E24:H25"/>
    <mergeCell ref="E26:H27"/>
    <mergeCell ref="E28:H29"/>
    <mergeCell ref="B17:C17"/>
    <mergeCell ref="B18:C23"/>
    <mergeCell ref="D18:D19"/>
    <mergeCell ref="D22:D23"/>
    <mergeCell ref="E22:H23"/>
    <mergeCell ref="B24:C29"/>
    <mergeCell ref="D24:D25"/>
    <mergeCell ref="D28:D29"/>
    <mergeCell ref="D20:D21"/>
    <mergeCell ref="D26:D27"/>
    <mergeCell ref="B5:J5"/>
    <mergeCell ref="B15:C15"/>
    <mergeCell ref="B7:J7"/>
    <mergeCell ref="B8:J9"/>
    <mergeCell ref="B10:J10"/>
    <mergeCell ref="B12:J12"/>
    <mergeCell ref="B13:J13"/>
    <mergeCell ref="D15:J15"/>
    <mergeCell ref="E17:H17"/>
    <mergeCell ref="E18:H19"/>
    <mergeCell ref="B77:J77"/>
    <mergeCell ref="B75:J75"/>
    <mergeCell ref="B31:J31"/>
    <mergeCell ref="I36:I46"/>
    <mergeCell ref="I49:I59"/>
    <mergeCell ref="B34:E34"/>
    <mergeCell ref="G34:J34"/>
    <mergeCell ref="I62:I72"/>
  </mergeCells>
  <phoneticPr fontId="28" type="noConversion"/>
  <dataValidations count="4">
    <dataValidation type="whole" allowBlank="1" showInputMessage="1" showErrorMessage="1" errorTitle="VALOR NO PERMITIDO" error="Sólo está permitida la instalación de una máquina expendedora de tabaco" promptTitle="MÁQUINA EXPENDEDORA DE TABACO" prompt="Sólo está permitida la instalación de una máquina expendedora de tabaco" sqref="D36:D46 I36:I46" xr:uid="{00000000-0002-0000-0100-000000000000}">
      <formula1>0</formula1>
      <formula2>1</formula2>
    </dataValidation>
    <dataValidation type="whole" allowBlank="1" showInputMessage="1" showErrorMessage="1" errorTitle="VALOR NO PERMITIDO" error="Sólo está permitida la instalación de una máquina recreativa tipo &quot;B&quot;" promptTitle="MÁQUINA RECREATIVA TIPO &quot;B&quot;" prompt="Sólo está permitida la instalación una máquina recreativa tipo &quot;B&quot;" sqref="D49:D59 I49:I59" xr:uid="{00000000-0002-0000-0100-000001000000}">
      <formula1>0</formula1>
      <formula2>1</formula2>
    </dataValidation>
    <dataValidation type="whole" allowBlank="1" showInputMessage="1" showErrorMessage="1" errorTitle="VALOR NO PERMITIDO" error="Sólo está permitida la instalación de hasta un máximo de 3 máquinas automáticas de venta de bebidas y/o aperitivos" promptTitle="MÁQUINA AUTOMÁTICA VENDING" prompt="Sólo está permitida la instalación de hasta un máximo de 3 máquinas automáticas de venta de bebidas y/o aperitivos" sqref="D62:D72" xr:uid="{00000000-0002-0000-0100-000002000000}">
      <formula1>0</formula1>
      <formula2>3</formula2>
    </dataValidation>
    <dataValidation type="whole" allowBlank="1" showInputMessage="1" showErrorMessage="1" errorTitle="VALOR NO PERMITIDO" error="Sólo está permitida la instalación de hasta un máximo de 6 máquinas automáticas de venta de bebidas y/o aperitivos" promptTitle="MÁQUINA AUTOMÁTICA VENDING" prompt="Sólo está permitida la instalación de hasta un máximo de 6 máquinas automáticas de venta de bebidas y/o aperitivos" sqref="I62:I72" xr:uid="{00000000-0002-0000-0100-000003000000}">
      <formula1>0</formula1>
      <formula2>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4" fitToWidth="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d86a24-d384-44f4-a473-effdf61ce476">
      <Terms xmlns="http://schemas.microsoft.com/office/infopath/2007/PartnerControls"/>
    </lcf76f155ced4ddcb4097134ff3c332f>
    <TaxCatchAll xmlns="b61410dd-85a5-48bf-9406-5c645e174b16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A451E5BD49E4E87DB3DA2CDC8BD24" ma:contentTypeVersion="15" ma:contentTypeDescription="Crear nuevo documento." ma:contentTypeScope="" ma:versionID="fa62b040aa7ca0c806286a1a7465a1f6">
  <xsd:schema xmlns:xsd="http://www.w3.org/2001/XMLSchema" xmlns:xs="http://www.w3.org/2001/XMLSchema" xmlns:p="http://schemas.microsoft.com/office/2006/metadata/properties" xmlns:ns2="6cd86a24-d384-44f4-a473-effdf61ce476" xmlns:ns3="b61410dd-85a5-48bf-9406-5c645e174b16" targetNamespace="http://schemas.microsoft.com/office/2006/metadata/properties" ma:root="true" ma:fieldsID="ae9300de074a1150c20808622153639e" ns2:_="" ns3:_="">
    <xsd:import namespace="6cd86a24-d384-44f4-a473-effdf61ce476"/>
    <xsd:import namespace="b61410dd-85a5-48bf-9406-5c645e174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86a24-d384-44f4-a473-effdf61ce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10dd-85a5-48bf-9406-5c645e174b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4d2251-fdf0-46e5-8973-42b39507a19b}" ma:internalName="TaxCatchAll" ma:showField="CatchAllData" ma:web="b61410dd-85a5-48bf-9406-5c645e174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6C2546-64F3-4368-9B21-DF27AB4344AD}">
  <ds:schemaRefs>
    <ds:schemaRef ds:uri="http://purl.org/dc/terms/"/>
    <ds:schemaRef ds:uri="http://www.w3.org/XML/1998/namespace"/>
    <ds:schemaRef ds:uri="http://schemas.microsoft.com/office/2006/documentManagement/types"/>
    <ds:schemaRef ds:uri="6cd86a24-d384-44f4-a473-effdf61ce476"/>
    <ds:schemaRef ds:uri="http://purl.org/dc/elements/1.1/"/>
    <ds:schemaRef ds:uri="http://schemas.microsoft.com/office/infopath/2007/PartnerControls"/>
    <ds:schemaRef ds:uri="b61410dd-85a5-48bf-9406-5c645e174b16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56B6CD-DD9F-4563-ACB7-8C2AEEFB9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86a24-d384-44f4-a473-effdf61ce476"/>
    <ds:schemaRef ds:uri="b61410dd-85a5-48bf-9406-5c645e174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CAC186-F9B3-45A4-BD61-33440C6A12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bd3ba00-5fc5-4f23-a44f-e2ec4fcb3aca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ANEJO 1.C.2</vt:lpstr>
      <vt:lpstr>ANEJO 1.C.2.1 (OPCIONAL)</vt:lpstr>
      <vt:lpstr>'ANEJO 1.C.2'!Área_de_impresión</vt:lpstr>
      <vt:lpstr>'ANEJO 1.C.2.1 (OPCIONAL)'!Área_de_impresión</vt:lpstr>
    </vt:vector>
  </TitlesOfParts>
  <Company>Adif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VALC_JESUSS</dc:creator>
  <cp:lastModifiedBy>JOSE GOMEZ JIMENEZ</cp:lastModifiedBy>
  <cp:lastPrinted>2024-08-20T07:45:23Z</cp:lastPrinted>
  <dcterms:created xsi:type="dcterms:W3CDTF">2015-01-28T12:09:58Z</dcterms:created>
  <dcterms:modified xsi:type="dcterms:W3CDTF">2024-08-21T07:00:21Z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d3ba00-5fc5-4f23-a44f-e2ec4fcb3aca_Enabled">
    <vt:lpwstr>true</vt:lpwstr>
  </property>
  <property fmtid="{D5CDD505-2E9C-101B-9397-08002B2CF9AE}" pid="3" name="MSIP_Label_fbd3ba00-5fc5-4f23-a44f-e2ec4fcb3aca_SetDate">
    <vt:lpwstr>2024-08-20T07:40:02Z</vt:lpwstr>
  </property>
  <property fmtid="{D5CDD505-2E9C-101B-9397-08002B2CF9AE}" pid="4" name="MSIP_Label_fbd3ba00-5fc5-4f23-a44f-e2ec4fcb3aca_Method">
    <vt:lpwstr>Standard</vt:lpwstr>
  </property>
  <property fmtid="{D5CDD505-2E9C-101B-9397-08002B2CF9AE}" pid="5" name="MSIP_Label_fbd3ba00-5fc5-4f23-a44f-e2ec4fcb3aca_Name">
    <vt:lpwstr>Etiqueta predeterminada público</vt:lpwstr>
  </property>
  <property fmtid="{D5CDD505-2E9C-101B-9397-08002B2CF9AE}" pid="6" name="MSIP_Label_fbd3ba00-5fc5-4f23-a44f-e2ec4fcb3aca_SiteId">
    <vt:lpwstr>f752ca51-e762-497a-939c-e7b7813268af</vt:lpwstr>
  </property>
  <property fmtid="{D5CDD505-2E9C-101B-9397-08002B2CF9AE}" pid="7" name="MSIP_Label_fbd3ba00-5fc5-4f23-a44f-e2ec4fcb3aca_ActionId">
    <vt:lpwstr>08631760-a265-4cec-a79b-0c06699ed6db</vt:lpwstr>
  </property>
  <property fmtid="{D5CDD505-2E9C-101B-9397-08002B2CF9AE}" pid="8" name="MSIP_Label_fbd3ba00-5fc5-4f23-a44f-e2ec4fcb3aca_ContentBits">
    <vt:lpwstr>0</vt:lpwstr>
  </property>
</Properties>
</file>