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dif365.sharepoint.com/sites/jefaturacomercialnoroeste/Biblioteca documental/EXPEDIENTES/01_LICITACIONES/2024-265-00061 Artículos regalo y complementos moda Santiago/01_APROBACIÓN LICITACIÓN/"/>
    </mc:Choice>
  </mc:AlternateContent>
  <xr:revisionPtr revIDLastSave="0" documentId="8_{CC51AD3C-ED67-4E30-A118-40A84659806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NEJO" sheetId="1" r:id="rId1"/>
  </sheets>
  <definedNames>
    <definedName name="_xlnm.Print_Area" localSheetId="0">ANEJO!$B$1:$G$36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E21" i="1" s="1"/>
  <c r="C21" i="1"/>
  <c r="D22" i="1"/>
  <c r="D23" i="1" s="1"/>
  <c r="J27" i="1"/>
  <c r="J28" i="1"/>
  <c r="J26" i="1"/>
  <c r="M22" i="1"/>
  <c r="C22" i="1" s="1"/>
  <c r="J22" i="1"/>
  <c r="J23" i="1"/>
  <c r="J24" i="1"/>
  <c r="J25" i="1"/>
  <c r="M23" i="1" l="1"/>
  <c r="C23" i="1" s="1"/>
  <c r="D24" i="1"/>
  <c r="D25" i="1" s="1"/>
  <c r="E23" i="1"/>
  <c r="E22" i="1"/>
  <c r="M24" i="1" l="1"/>
  <c r="M25" i="1" s="1"/>
  <c r="E24" i="1"/>
  <c r="C24" i="1"/>
  <c r="D26" i="1"/>
  <c r="E25" i="1"/>
  <c r="E26" i="1" l="1"/>
  <c r="D27" i="1"/>
  <c r="M26" i="1"/>
  <c r="C25" i="1"/>
  <c r="C26" i="1" l="1"/>
  <c r="M27" i="1"/>
  <c r="D28" i="1"/>
  <c r="E27" i="1"/>
  <c r="M28" i="1" l="1"/>
  <c r="C27" i="1"/>
  <c r="E28" i="1"/>
  <c r="C28" i="1" l="1"/>
  <c r="E29" i="1" l="1"/>
  <c r="C29" i="1"/>
  <c r="G15" i="1" s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8896532</author>
  </authors>
  <commentList>
    <comment ref="M2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sharedStrings.xml><?xml version="1.0" encoding="utf-8"?>
<sst xmlns="http://schemas.openxmlformats.org/spreadsheetml/2006/main" count="33" uniqueCount="33">
  <si>
    <t>HOJA DE OFERTA ECONÓMICA</t>
  </si>
  <si>
    <t>RENTA VARIABLE</t>
  </si>
  <si>
    <t>PLIEGO DE CONDICIONES PARTICULARES</t>
  </si>
  <si>
    <t>ESTACION</t>
  </si>
  <si>
    <r>
      <t>SUPERFICIE M</t>
    </r>
    <r>
      <rPr>
        <b/>
        <vertAlign val="superscript"/>
        <sz val="16"/>
        <rFont val="Adif Fago No Regular"/>
      </rPr>
      <t>2</t>
    </r>
  </si>
  <si>
    <t>ACTIVIDAD</t>
  </si>
  <si>
    <t>RENTA MÍNIMA GARANTIZADA DE LICITACIÓN TOTAL CONTRATO</t>
  </si>
  <si>
    <t>FIRMA Y SELLO EMPRESA OFERTANTE</t>
  </si>
  <si>
    <t>OCULTAR ESTAS COLUMNAS</t>
  </si>
  <si>
    <t>RENTA MÍNIMA GARANTIZADA ANUAL (*)</t>
  </si>
  <si>
    <r>
      <t xml:space="preserve">VENTAS PREVISTAS SIN IVA FIJADAS POR ADIF-ALTA VELOCIDAD
</t>
    </r>
    <r>
      <rPr>
        <b/>
        <sz val="14"/>
        <color indexed="10"/>
        <rFont val="Adif Fago No Regular"/>
      </rPr>
      <t>(SÓLO A EFECTOS DE VALORACIÓN DE LA OFERTA)</t>
    </r>
  </si>
  <si>
    <r>
      <t xml:space="preserve">RENTA ANUAL RESULTANTE SEGÚN PORCENTAJE OFERTADO SOBRE  VENTAS PREVISTAS </t>
    </r>
    <r>
      <rPr>
        <b/>
        <sz val="14"/>
        <color indexed="10"/>
        <rFont val="Adif Fago No Regular"/>
      </rPr>
      <t>(SOLO A EFECTOS DE VALORACIÓN DE LA OFERTA)</t>
    </r>
    <r>
      <rPr>
        <b/>
        <sz val="14"/>
        <rFont val="Adif Fago No Regular"/>
      </rPr>
      <t xml:space="preserve"> </t>
    </r>
  </si>
  <si>
    <t>Porcentaje VARIABLE OFERTADO (**)</t>
  </si>
  <si>
    <t>RMGA CON % INCREMENTO</t>
  </si>
  <si>
    <t>INCREMENTO ANUAL</t>
  </si>
  <si>
    <t>AÑO 1</t>
  </si>
  <si>
    <t>AÑO 2</t>
  </si>
  <si>
    <t>TOTAL</t>
  </si>
  <si>
    <t>AÑO 3</t>
  </si>
  <si>
    <t>AÑO 4</t>
  </si>
  <si>
    <t>AÑO 5</t>
  </si>
  <si>
    <t>AÑO 6</t>
  </si>
  <si>
    <t>AÑO 7</t>
  </si>
  <si>
    <t>AÑO 8</t>
  </si>
  <si>
    <t>NOTA: A CUMPLIMENTAR ÚNICAMENTE LOS CAMPOS EN BLANCO</t>
  </si>
  <si>
    <t>EXPEDIENTE Nº   2024-265-00061</t>
  </si>
  <si>
    <t>Santiago de Compostela</t>
  </si>
  <si>
    <t xml:space="preserve">Nº LOCAL </t>
  </si>
  <si>
    <t>OBSERVACIONES DE ADIF-Alta Velocidad:</t>
  </si>
  <si>
    <t>(**) Figurar el porcentaje de renta variable según lo definido en el apartado 13 del CCP y Estipulación 6 del PCP
El porcentaje variable ofertado deberá cumplir todas las condiciones siguientes:
· Ser igual o superior al 10%. 
· Ser el mismo para todos los meses de cada año.
· Ser igual o mayor al del año anterior.
· No ser mayor en 2 puntos porcentuales respecto al porcentaje ofrecido en el año anterior. 
· Estar expresado con un solo decimal.</t>
  </si>
  <si>
    <t>(*) Según lo definido en el apartado 3.2 del CCP</t>
  </si>
  <si>
    <t>Artículos de regalo, accesorios y complementos</t>
  </si>
  <si>
    <r>
      <t>182,20  m</t>
    </r>
    <r>
      <rPr>
        <b/>
        <vertAlign val="superscript"/>
        <sz val="16"/>
        <rFont val="Adif Fago No Regula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</si>
</sst>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#,##0.00\ &quot;€&quot;"/>
    <numFmt numFmtId="165" formatCode="#,##0.0\ &quot;€&quot;"/>
    <numFmt numFmtId="166" formatCode="0.0%"/>
    <numFmt numFmtId="167" formatCode="#,##0.0\ &quot;€&quot;;\-#,##0.0\ &quot;€&quot;"/>
  </numFmts>
  <fonts count="29" x14ac:knownFonts="1">
    <font>
      <sz val="10"/>
      <name val="Arial"/>
    </font>
    <font>
      <sz val="10"/>
      <name val="Adif Fago No Regular"/>
    </font>
    <font>
      <b/>
      <sz val="18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b/>
      <sz val="14"/>
      <name val="Adif Fago No Regular"/>
    </font>
    <font>
      <sz val="12"/>
      <name val="Arial"/>
      <family val="2"/>
    </font>
    <font>
      <sz val="14"/>
      <name val="Adif Fago No Regular"/>
    </font>
    <font>
      <sz val="10"/>
      <color indexed="9"/>
      <name val="Adif Fago No Regular"/>
    </font>
    <font>
      <sz val="16"/>
      <name val="Adif Fago No Regular"/>
    </font>
    <font>
      <b/>
      <sz val="10"/>
      <name val="Adif Fago No Regular"/>
    </font>
    <font>
      <b/>
      <sz val="10"/>
      <name val="Arial"/>
      <family val="2"/>
    </font>
    <font>
      <b/>
      <sz val="14"/>
      <color indexed="10"/>
      <name val="Adif Fago No Regula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Adif Fago No Regula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name val="Arial"/>
      <family val="2"/>
    </font>
    <font>
      <b/>
      <sz val="48"/>
      <name val="Verdana"/>
      <family val="2"/>
    </font>
    <font>
      <b/>
      <sz val="28"/>
      <name val="Verdana"/>
      <family val="2"/>
    </font>
    <font>
      <b/>
      <sz val="22"/>
      <name val="Verdana"/>
      <family val="2"/>
    </font>
    <font>
      <b/>
      <sz val="18"/>
      <name val="Verdana"/>
      <family val="2"/>
    </font>
    <font>
      <sz val="11"/>
      <name val="Adif Fago No Regula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4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B5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9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1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15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10" fontId="17" fillId="4" borderId="0" xfId="0" applyNumberFormat="1" applyFont="1" applyFill="1" applyAlignment="1" applyProtection="1">
      <alignment horizontal="center" vertical="center"/>
      <protection locked="0"/>
    </xf>
    <xf numFmtId="4" fontId="20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13" fillId="0" borderId="0" xfId="0" applyFont="1"/>
    <xf numFmtId="10" fontId="25" fillId="0" borderId="0" xfId="0" applyNumberFormat="1" applyFont="1" applyAlignment="1">
      <alignment horizontal="center" vertical="center"/>
    </xf>
    <xf numFmtId="3" fontId="9" fillId="5" borderId="10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5" fontId="5" fillId="0" borderId="0" xfId="0" applyNumberFormat="1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164" fontId="3" fillId="5" borderId="6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5" borderId="23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3" fontId="3" fillId="5" borderId="28" xfId="0" applyNumberFormat="1" applyFont="1" applyFill="1" applyBorder="1" applyAlignment="1">
      <alignment horizontal="center" vertical="center" wrapText="1"/>
    </xf>
    <xf numFmtId="3" fontId="3" fillId="5" borderId="17" xfId="0" applyNumberFormat="1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48113</xdr:colOff>
      <xdr:row>0</xdr:row>
      <xdr:rowOff>57150</xdr:rowOff>
    </xdr:from>
    <xdr:to>
      <xdr:col>2</xdr:col>
      <xdr:colOff>1524000</xdr:colOff>
      <xdr:row>2</xdr:row>
      <xdr:rowOff>293077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E52720-2916-4C04-B214-6A10E619A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" y="57150"/>
          <a:ext cx="2662848" cy="93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9"/>
  <sheetViews>
    <sheetView tabSelected="1" zoomScale="65" zoomScaleNormal="65" zoomScaleSheetLayoutView="65" workbookViewId="0">
      <selection activeCell="D21" sqref="D21 J21 F21"/>
    </sheetView>
  </sheetViews>
  <sheetFormatPr baseColWidth="10" defaultColWidth="11.453125" defaultRowHeight="12.5" x14ac:dyDescent="0.25"/>
  <cols>
    <col min="1" max="1" width="3.26953125" customWidth="1"/>
    <col min="2" max="2" width="17" customWidth="1"/>
    <col min="3" max="3" width="22.1796875" customWidth="1"/>
    <col min="4" max="4" width="40.7265625" customWidth="1"/>
    <col min="5" max="5" width="37.81640625" customWidth="1"/>
    <col min="6" max="6" width="47.1796875" customWidth="1"/>
    <col min="7" max="7" width="31.54296875" customWidth="1"/>
    <col min="8" max="8" width="2.81640625" customWidth="1"/>
    <col min="9" max="9" width="10.81640625" customWidth="1"/>
    <col min="10" max="10" width="11.453125" style="35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15.81640625" hidden="1" customWidth="1"/>
    <col min="15" max="15" width="11.453125" customWidth="1"/>
    <col min="17" max="17" width="14" bestFit="1" customWidth="1"/>
  </cols>
  <sheetData>
    <row r="1" spans="2:16" ht="27.75" customHeight="1" x14ac:dyDescent="0.25">
      <c r="B1" s="13"/>
      <c r="C1" s="13"/>
      <c r="D1" s="13"/>
      <c r="E1" s="13"/>
      <c r="F1" s="13"/>
      <c r="G1" s="13"/>
    </row>
    <row r="2" spans="2:16" ht="27.75" customHeight="1" x14ac:dyDescent="0.25">
      <c r="B2" s="13"/>
      <c r="C2" s="13"/>
      <c r="D2" s="13"/>
      <c r="E2" s="13"/>
      <c r="F2" s="13"/>
      <c r="G2" s="13"/>
    </row>
    <row r="3" spans="2:16" ht="27.75" customHeight="1" x14ac:dyDescent="0.25">
      <c r="B3" s="13"/>
      <c r="C3" s="13"/>
      <c r="D3" s="13"/>
      <c r="E3" s="13"/>
      <c r="F3" s="13"/>
      <c r="G3" s="13"/>
    </row>
    <row r="4" spans="2:16" ht="12.75" customHeight="1" x14ac:dyDescent="0.25">
      <c r="B4" s="13"/>
      <c r="C4" s="13"/>
      <c r="D4" s="13"/>
      <c r="E4" s="13"/>
      <c r="F4" s="13"/>
      <c r="G4" s="13"/>
    </row>
    <row r="5" spans="2:16" ht="12.75" customHeight="1" thickBot="1" x14ac:dyDescent="0.3">
      <c r="B5" s="23"/>
      <c r="C5" s="23"/>
      <c r="D5" s="23"/>
      <c r="E5" s="23"/>
      <c r="F5" s="23"/>
      <c r="G5" s="23"/>
      <c r="H5" s="24"/>
    </row>
    <row r="6" spans="2:16" ht="18.75" customHeight="1" thickTop="1" x14ac:dyDescent="0.25">
      <c r="B6" s="73" t="s">
        <v>0</v>
      </c>
      <c r="C6" s="74"/>
      <c r="D6" s="74"/>
      <c r="E6" s="74"/>
      <c r="F6" s="74"/>
      <c r="G6" s="75"/>
    </row>
    <row r="7" spans="2:16" ht="18.75" customHeight="1" x14ac:dyDescent="0.25">
      <c r="B7" s="76"/>
      <c r="C7" s="77"/>
      <c r="D7" s="77"/>
      <c r="E7" s="77"/>
      <c r="F7" s="77"/>
      <c r="G7" s="78"/>
    </row>
    <row r="8" spans="2:16" ht="18.75" customHeight="1" x14ac:dyDescent="0.25">
      <c r="B8" s="79" t="s">
        <v>1</v>
      </c>
      <c r="C8" s="80"/>
      <c r="D8" s="80"/>
      <c r="E8" s="80"/>
      <c r="F8" s="80"/>
      <c r="G8" s="81"/>
    </row>
    <row r="9" spans="2:16" ht="18.75" customHeight="1" thickBot="1" x14ac:dyDescent="0.3">
      <c r="B9" s="82"/>
      <c r="C9" s="83"/>
      <c r="D9" s="83"/>
      <c r="E9" s="83"/>
      <c r="F9" s="83"/>
      <c r="G9" s="84"/>
    </row>
    <row r="10" spans="2:16" ht="14.25" customHeight="1" thickTop="1" thickBot="1" x14ac:dyDescent="0.3">
      <c r="B10" s="15"/>
      <c r="C10" s="15"/>
      <c r="D10" s="15"/>
      <c r="E10" s="15"/>
      <c r="F10" s="15"/>
      <c r="G10" s="15"/>
    </row>
    <row r="11" spans="2:16" ht="37.5" customHeight="1" thickTop="1" x14ac:dyDescent="0.25">
      <c r="B11" s="85" t="s">
        <v>2</v>
      </c>
      <c r="C11" s="86"/>
      <c r="D11" s="86"/>
      <c r="E11" s="86"/>
      <c r="F11" s="86"/>
      <c r="G11" s="87"/>
    </row>
    <row r="12" spans="2:16" ht="37.5" customHeight="1" thickBot="1" x14ac:dyDescent="0.3">
      <c r="B12" s="92" t="s">
        <v>25</v>
      </c>
      <c r="C12" s="93"/>
      <c r="D12" s="93"/>
      <c r="E12" s="93"/>
      <c r="F12" s="93"/>
      <c r="G12" s="94"/>
    </row>
    <row r="13" spans="2:16" ht="13.5" customHeight="1" thickTop="1" thickBot="1" x14ac:dyDescent="0.3">
      <c r="B13" s="1"/>
      <c r="C13" s="1"/>
      <c r="D13" s="1"/>
      <c r="E13" s="1"/>
      <c r="F13" s="1"/>
      <c r="G13" s="1"/>
    </row>
    <row r="14" spans="2:16" ht="80.25" customHeight="1" thickTop="1" thickBot="1" x14ac:dyDescent="0.3">
      <c r="B14" s="88" t="s">
        <v>3</v>
      </c>
      <c r="C14" s="89"/>
      <c r="D14" s="46" t="s">
        <v>27</v>
      </c>
      <c r="E14" s="46" t="s">
        <v>4</v>
      </c>
      <c r="F14" s="46" t="s">
        <v>5</v>
      </c>
      <c r="G14" s="47" t="s">
        <v>6</v>
      </c>
      <c r="L14" s="38"/>
    </row>
    <row r="15" spans="2:16" ht="50.15" customHeight="1" thickBot="1" x14ac:dyDescent="0.4">
      <c r="B15" s="90" t="s">
        <v>26</v>
      </c>
      <c r="C15" s="91"/>
      <c r="D15" s="56">
        <v>23735</v>
      </c>
      <c r="E15" s="50" t="s">
        <v>32</v>
      </c>
      <c r="F15" s="51" t="s">
        <v>31</v>
      </c>
      <c r="G15" s="55">
        <f>C29</f>
        <v>386233.62</v>
      </c>
      <c r="H15" s="2"/>
      <c r="I15" s="2"/>
      <c r="J15" s="36"/>
      <c r="K15" s="2"/>
      <c r="L15" s="2"/>
      <c r="M15" s="2"/>
      <c r="N15" s="2"/>
      <c r="O15" s="2"/>
      <c r="P15" s="2"/>
    </row>
    <row r="16" spans="2:16" ht="14.25" customHeight="1" thickBot="1" x14ac:dyDescent="0.4">
      <c r="B16" s="3"/>
      <c r="C16" s="3"/>
      <c r="E16" s="5"/>
      <c r="F16" s="6"/>
      <c r="G16" s="45"/>
      <c r="H16" s="2"/>
      <c r="I16" s="2"/>
      <c r="J16" s="36"/>
      <c r="K16" s="2"/>
      <c r="L16" s="2"/>
      <c r="M16" s="2"/>
      <c r="N16" s="2"/>
      <c r="O16" s="2"/>
      <c r="P16" s="2"/>
    </row>
    <row r="17" spans="2:14" ht="85.5" customHeight="1" thickTop="1" thickBot="1" x14ac:dyDescent="0.4">
      <c r="B17" s="67" t="s">
        <v>7</v>
      </c>
      <c r="C17" s="68"/>
      <c r="D17" s="69"/>
      <c r="E17" s="70"/>
      <c r="F17" s="70"/>
      <c r="G17" s="71"/>
      <c r="M17" s="72" t="s">
        <v>8</v>
      </c>
      <c r="N17" s="72"/>
    </row>
    <row r="18" spans="2:14" ht="19.5" customHeight="1" thickTop="1" x14ac:dyDescent="0.25">
      <c r="B18" s="7">
        <v>0.03</v>
      </c>
      <c r="C18" s="8"/>
      <c r="D18" s="14"/>
      <c r="E18" s="14"/>
      <c r="F18" s="14"/>
      <c r="G18" s="13"/>
      <c r="M18" s="19"/>
      <c r="N18" s="19"/>
    </row>
    <row r="19" spans="2:14" ht="19.5" customHeight="1" thickBot="1" x14ac:dyDescent="0.3">
      <c r="B19" s="4"/>
      <c r="C19" s="52"/>
      <c r="D19" s="53"/>
      <c r="E19" s="53"/>
      <c r="F19" s="54"/>
      <c r="G19" s="13"/>
      <c r="M19" s="19"/>
      <c r="N19" s="19"/>
    </row>
    <row r="20" spans="2:14" ht="96" customHeight="1" thickTop="1" thickBot="1" x14ac:dyDescent="0.3">
      <c r="B20" s="14"/>
      <c r="C20" s="34" t="s">
        <v>9</v>
      </c>
      <c r="D20" s="28" t="s">
        <v>10</v>
      </c>
      <c r="E20" s="41" t="s">
        <v>11</v>
      </c>
      <c r="F20" s="29" t="s">
        <v>12</v>
      </c>
      <c r="G20" s="4"/>
      <c r="K20" s="18"/>
      <c r="M20" s="20" t="s">
        <v>13</v>
      </c>
      <c r="N20" s="20" t="s">
        <v>14</v>
      </c>
    </row>
    <row r="21" spans="2:14" ht="45.65" customHeight="1" thickTop="1" thickBot="1" x14ac:dyDescent="0.3">
      <c r="B21" s="31" t="s">
        <v>15</v>
      </c>
      <c r="C21" s="43">
        <f>IF(M21&lt;&gt;"",ROUND(M21,2),"")</f>
        <v>45000</v>
      </c>
      <c r="D21" s="43">
        <v>500000</v>
      </c>
      <c r="E21" s="49" t="str">
        <f>IF(F21&lt;&gt;"",ROUND(D21*J21,2),IF(F21="",""))</f>
        <v/>
      </c>
      <c r="F21" s="30"/>
      <c r="G21" s="17"/>
      <c r="J21" s="39">
        <f>ROUND(F21,3)</f>
        <v>0</v>
      </c>
      <c r="K21" s="18"/>
      <c r="M21" s="22">
        <v>45000</v>
      </c>
      <c r="N21" s="21">
        <v>0.02</v>
      </c>
    </row>
    <row r="22" spans="2:14" ht="45.65" customHeight="1" thickBot="1" x14ac:dyDescent="0.3">
      <c r="B22" s="32" t="s">
        <v>16</v>
      </c>
      <c r="C22" s="43">
        <f t="shared" ref="C22:C28" si="0">IF(M22&lt;&gt;"",ROUND(M22,2),"")</f>
        <v>45900</v>
      </c>
      <c r="D22" s="43">
        <f>ROUND(D21+D21*2%,2)</f>
        <v>510000</v>
      </c>
      <c r="E22" s="49" t="str">
        <f>IF(F22&lt;&gt;"",ROUND(D22*J22,2),IF(F22="",""))</f>
        <v/>
      </c>
      <c r="F22" s="30"/>
      <c r="G22" s="17"/>
      <c r="J22" s="39">
        <f>ROUND(F22,3)</f>
        <v>0</v>
      </c>
      <c r="M22" s="22">
        <f t="shared" ref="M22:M28" si="1">+IF(M21&lt;&gt;"",M21*(1+$N$21),"")</f>
        <v>45900</v>
      </c>
    </row>
    <row r="23" spans="2:14" ht="45.65" customHeight="1" thickBot="1" x14ac:dyDescent="0.3">
      <c r="B23" s="32" t="s">
        <v>18</v>
      </c>
      <c r="C23" s="43">
        <f t="shared" si="0"/>
        <v>46818</v>
      </c>
      <c r="D23" s="43">
        <f t="shared" ref="D23:D28" si="2">ROUND(D22+D22*2%,2)</f>
        <v>520200</v>
      </c>
      <c r="E23" s="49" t="str">
        <f>IF(F23&lt;&gt;"",ROUND(D23*J23,2),IF(F23="",""))</f>
        <v/>
      </c>
      <c r="F23" s="30"/>
      <c r="G23" s="17"/>
      <c r="J23" s="39">
        <f>ROUND(F23,3)</f>
        <v>0</v>
      </c>
      <c r="M23" s="22">
        <f t="shared" si="1"/>
        <v>46818</v>
      </c>
    </row>
    <row r="24" spans="2:14" ht="45.65" customHeight="1" thickBot="1" x14ac:dyDescent="0.3">
      <c r="B24" s="32" t="s">
        <v>19</v>
      </c>
      <c r="C24" s="43">
        <f t="shared" si="0"/>
        <v>47754.36</v>
      </c>
      <c r="D24" s="43">
        <f t="shared" si="2"/>
        <v>530604</v>
      </c>
      <c r="E24" s="49" t="str">
        <f t="shared" ref="E24:E27" si="3">IF(F24&lt;&gt;"",ROUND(D24*J24,2),IF(F24="",""))</f>
        <v/>
      </c>
      <c r="F24" s="30"/>
      <c r="G24" s="17"/>
      <c r="J24" s="39">
        <f t="shared" ref="J24:J27" si="4">ROUND(F24,3)</f>
        <v>0</v>
      </c>
      <c r="M24" s="22">
        <f t="shared" si="1"/>
        <v>47754.36</v>
      </c>
    </row>
    <row r="25" spans="2:14" ht="45.65" customHeight="1" thickBot="1" x14ac:dyDescent="0.3">
      <c r="B25" s="32" t="s">
        <v>20</v>
      </c>
      <c r="C25" s="43">
        <f t="shared" si="0"/>
        <v>48709.45</v>
      </c>
      <c r="D25" s="43">
        <f t="shared" si="2"/>
        <v>541216.07999999996</v>
      </c>
      <c r="E25" s="49" t="str">
        <f t="shared" si="3"/>
        <v/>
      </c>
      <c r="F25" s="30"/>
      <c r="G25" s="17"/>
      <c r="J25" s="39">
        <f t="shared" si="4"/>
        <v>0</v>
      </c>
      <c r="M25" s="22">
        <f t="shared" si="1"/>
        <v>48709.447200000002</v>
      </c>
    </row>
    <row r="26" spans="2:14" ht="45.65" customHeight="1" thickBot="1" x14ac:dyDescent="0.3">
      <c r="B26" s="32" t="s">
        <v>21</v>
      </c>
      <c r="C26" s="43">
        <f t="shared" si="0"/>
        <v>49683.64</v>
      </c>
      <c r="D26" s="43">
        <f t="shared" si="2"/>
        <v>552040.4</v>
      </c>
      <c r="E26" s="49" t="str">
        <f t="shared" si="3"/>
        <v/>
      </c>
      <c r="F26" s="42"/>
      <c r="G26" s="17"/>
      <c r="J26" s="39">
        <f t="shared" si="4"/>
        <v>0</v>
      </c>
      <c r="M26" s="22">
        <f t="shared" si="1"/>
        <v>49683.636144000004</v>
      </c>
    </row>
    <row r="27" spans="2:14" ht="45.65" customHeight="1" thickBot="1" x14ac:dyDescent="0.3">
      <c r="B27" s="32" t="s">
        <v>22</v>
      </c>
      <c r="C27" s="43">
        <f t="shared" si="0"/>
        <v>50677.31</v>
      </c>
      <c r="D27" s="43">
        <f t="shared" si="2"/>
        <v>563081.21</v>
      </c>
      <c r="E27" s="49" t="str">
        <f t="shared" si="3"/>
        <v/>
      </c>
      <c r="F27" s="42"/>
      <c r="G27" s="17"/>
      <c r="J27" s="39">
        <f t="shared" si="4"/>
        <v>0</v>
      </c>
      <c r="M27" s="22">
        <f t="shared" si="1"/>
        <v>50677.308866880005</v>
      </c>
    </row>
    <row r="28" spans="2:14" ht="45.65" customHeight="1" thickBot="1" x14ac:dyDescent="0.3">
      <c r="B28" s="32" t="s">
        <v>23</v>
      </c>
      <c r="C28" s="43">
        <f t="shared" si="0"/>
        <v>51690.86</v>
      </c>
      <c r="D28" s="43">
        <f t="shared" si="2"/>
        <v>574342.82999999996</v>
      </c>
      <c r="E28" s="49" t="str">
        <f>IF(F28&lt;&gt;"",ROUND(D28*J28,2),IF(F28="",""))</f>
        <v/>
      </c>
      <c r="F28" s="42"/>
      <c r="G28" s="17"/>
      <c r="J28" s="39">
        <f>ROUND(F28,3)</f>
        <v>0</v>
      </c>
      <c r="M28" s="22">
        <f t="shared" si="1"/>
        <v>51690.855044217606</v>
      </c>
    </row>
    <row r="29" spans="2:14" ht="45.65" customHeight="1" thickBot="1" x14ac:dyDescent="0.3">
      <c r="B29" s="33" t="s">
        <v>17</v>
      </c>
      <c r="C29" s="44">
        <f>SUM(C21:C28)</f>
        <v>386233.62</v>
      </c>
      <c r="D29" s="48">
        <f>SUM(D21:D28)</f>
        <v>4291484.5199999996</v>
      </c>
      <c r="E29" s="48" t="str">
        <f>IF(E21&lt;&gt;"",SUM(E21:E28),"")</f>
        <v/>
      </c>
      <c r="F29" s="40"/>
      <c r="G29" s="9"/>
      <c r="J29" s="38"/>
    </row>
    <row r="30" spans="2:14" ht="20.25" customHeight="1" thickTop="1" thickBot="1" x14ac:dyDescent="0.3">
      <c r="B30" s="14"/>
      <c r="C30" s="14"/>
      <c r="D30" s="10"/>
      <c r="E30" s="14"/>
      <c r="F30" s="14"/>
      <c r="G30" s="14"/>
    </row>
    <row r="31" spans="2:14" s="13" customFormat="1" ht="20" thickTop="1" x14ac:dyDescent="0.25">
      <c r="B31" s="25" t="s">
        <v>28</v>
      </c>
      <c r="C31" s="26"/>
      <c r="D31" s="26"/>
      <c r="E31" s="26"/>
      <c r="F31" s="26"/>
      <c r="G31" s="27"/>
      <c r="J31" s="37"/>
    </row>
    <row r="32" spans="2:14" s="13" customFormat="1" ht="31.5" customHeight="1" x14ac:dyDescent="0.25">
      <c r="B32" s="58" t="s">
        <v>30</v>
      </c>
      <c r="C32" s="59"/>
      <c r="D32" s="59"/>
      <c r="E32" s="59"/>
      <c r="F32" s="59"/>
      <c r="G32" s="60"/>
      <c r="J32" s="37"/>
    </row>
    <row r="33" spans="2:10" s="13" customFormat="1" ht="132" customHeight="1" thickBot="1" x14ac:dyDescent="0.3">
      <c r="B33" s="61" t="s">
        <v>29</v>
      </c>
      <c r="C33" s="62"/>
      <c r="D33" s="62"/>
      <c r="E33" s="62"/>
      <c r="F33" s="62"/>
      <c r="G33" s="63"/>
      <c r="J33" s="37"/>
    </row>
    <row r="34" spans="2:10" ht="20.25" customHeight="1" thickTop="1" thickBot="1" x14ac:dyDescent="0.3">
      <c r="B34" s="16"/>
      <c r="C34" s="16"/>
      <c r="D34" s="16"/>
      <c r="E34" s="16"/>
      <c r="F34" s="16"/>
      <c r="G34" s="16"/>
    </row>
    <row r="35" spans="2:10" ht="26.25" customHeight="1" thickTop="1" thickBot="1" x14ac:dyDescent="0.3">
      <c r="B35" s="64" t="s">
        <v>24</v>
      </c>
      <c r="C35" s="65"/>
      <c r="D35" s="65"/>
      <c r="E35" s="65"/>
      <c r="F35" s="65"/>
      <c r="G35" s="66"/>
    </row>
    <row r="36" spans="2:10" ht="20.25" customHeight="1" thickTop="1" x14ac:dyDescent="0.35">
      <c r="B36" s="11"/>
      <c r="C36" s="11"/>
      <c r="D36" s="11"/>
      <c r="E36" s="2"/>
      <c r="F36" s="2"/>
      <c r="G36" s="2"/>
    </row>
    <row r="37" spans="2:10" ht="7.5" customHeight="1" x14ac:dyDescent="0.25"/>
    <row r="38" spans="2:10" ht="15" customHeight="1" x14ac:dyDescent="0.3">
      <c r="B38" s="57"/>
      <c r="C38" s="57"/>
      <c r="D38" s="57"/>
      <c r="E38" s="57"/>
      <c r="F38" s="12"/>
      <c r="G38" s="12"/>
    </row>
    <row r="39" spans="2:10" ht="9" customHeight="1" x14ac:dyDescent="0.25"/>
  </sheetData>
  <sheetProtection algorithmName="SHA-512" hashValue="dxWKlnH30jlZGfqZUsfQq0yxAXJIixmUjNaabWLjeHsr9W8VmfEYT72V0GuCsQY2OSWgVtyNTjqc8pHFFf5W4A==" saltValue="nZkT2z6w/QCvEY0ECvewtQ==" spinCount="100000" sheet="1" objects="1" scenarios="1"/>
  <dataConsolidate/>
  <mergeCells count="13">
    <mergeCell ref="M17:N17"/>
    <mergeCell ref="B6:G7"/>
    <mergeCell ref="B8:G9"/>
    <mergeCell ref="B11:G11"/>
    <mergeCell ref="B14:C14"/>
    <mergeCell ref="B15:C15"/>
    <mergeCell ref="B12:G12"/>
    <mergeCell ref="B38:E38"/>
    <mergeCell ref="B32:G32"/>
    <mergeCell ref="B33:G33"/>
    <mergeCell ref="B35:G35"/>
    <mergeCell ref="B17:C17"/>
    <mergeCell ref="D17:G17"/>
  </mergeCells>
  <phoneticPr fontId="0" type="noConversion"/>
  <conditionalFormatting sqref="G21:G28">
    <cfRule type="expression" dxfId="0" priority="1" stopIfTrue="1">
      <formula>F21=0</formula>
    </cfRule>
  </conditionalFormatting>
  <dataValidations xWindow="683" yWindow="750" count="3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0%" sqref="F21" xr:uid="{CCAAF5AF-4A6D-4080-9D20-FD0DB09295C2}">
      <formula1>IF(F22="",AND(F21&gt;=0.1),AND(F21&gt;=0.1,F22&lt;=(F21+0.02),F22&gt;=F21))</formula1>
    </dataValidation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2:F27" xr:uid="{B43ACF33-D395-49EF-8EED-2D6340305346}">
      <formula1>AND(F22&gt;=F21,F22&lt;=(F21+0.02),F23&lt;=(F22+0.02),OR(F23&gt;=F22,F23=""))</formula1>
    </dataValidation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8" xr:uid="{BB84E2B8-9F44-4AD7-B32D-47F2ED47C349}">
      <formula1>AND(F28&gt;=F27,F28&lt;=(F27+0.02),#REF!&lt;=(F28+0.02),OR(#REF!&gt;=F28,#REF!=""))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86a24-d384-44f4-a473-effdf61ce476">
      <Terms xmlns="http://schemas.microsoft.com/office/infopath/2007/PartnerControls"/>
    </lcf76f155ced4ddcb4097134ff3c332f>
    <TaxCatchAll xmlns="b61410dd-85a5-48bf-9406-5c645e174b16" xsi:nil="true"/>
    <SharedWithUsers xmlns="b61410dd-85a5-48bf-9406-5c645e174b1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2A451E5BD49E4E87DB3DA2CDC8BD24" ma:contentTypeVersion="15" ma:contentTypeDescription="Crear nuevo documento." ma:contentTypeScope="" ma:versionID="fa62b040aa7ca0c806286a1a7465a1f6">
  <xsd:schema xmlns:xsd="http://www.w3.org/2001/XMLSchema" xmlns:xs="http://www.w3.org/2001/XMLSchema" xmlns:p="http://schemas.microsoft.com/office/2006/metadata/properties" xmlns:ns2="6cd86a24-d384-44f4-a473-effdf61ce476" xmlns:ns3="b61410dd-85a5-48bf-9406-5c645e174b16" targetNamespace="http://schemas.microsoft.com/office/2006/metadata/properties" ma:root="true" ma:fieldsID="ae9300de074a1150c20808622153639e" ns2:_="" ns3:_="">
    <xsd:import namespace="6cd86a24-d384-44f4-a473-effdf61ce476"/>
    <xsd:import namespace="b61410dd-85a5-48bf-9406-5c645e174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86a24-d384-44f4-a473-effdf61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410dd-85a5-48bf-9406-5c645e174b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d2251-fdf0-46e5-8973-42b39507a19b}" ma:internalName="TaxCatchAll" ma:showField="CatchAllData" ma:web="b61410dd-85a5-48bf-9406-5c645e174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C2546-64F3-4368-9B21-DF27AB4344AD}">
  <ds:schemaRefs>
    <ds:schemaRef ds:uri="http://schemas.microsoft.com/office/infopath/2007/PartnerControls"/>
    <ds:schemaRef ds:uri="6cd86a24-d384-44f4-a473-effdf61ce47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b61410dd-85a5-48bf-9406-5c645e174b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CAC186-F9B3-45A4-BD61-33440C6A1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6B6CD-DD9F-4563-ACB7-8C2AEEFB9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86a24-d384-44f4-a473-effdf61ce476"/>
    <ds:schemaRef ds:uri="b61410dd-85a5-48bf-9406-5c645e174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22dd6b-2cc3-4668-9b0c-7cf80962cf6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ANEJO</vt:lpstr>
      <vt:lpstr>ANEJO!Área_de_impresión</vt:lpstr>
    </vt:vector>
  </TitlesOfParts>
  <Manager/>
  <Company>Adif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VALC_JESUSS</dc:creator>
  <cp:keywords/>
  <dc:description/>
  <cp:lastModifiedBy>Barbara Menendez Alvarez</cp:lastModifiedBy>
  <cp:revision/>
  <cp:lastPrinted>2025-02-25T08:32:46Z</cp:lastPrinted>
  <dcterms:created xsi:type="dcterms:W3CDTF">2015-01-28T12:09:58Z</dcterms:created>
  <dcterms:modified xsi:type="dcterms:W3CDTF">2025-06-13T10:23:26Z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d3ba00-5fc5-4f23-a44f-e2ec4fcb3aca_Enabled">
    <vt:lpwstr>true</vt:lpwstr>
  </property>
  <property fmtid="{D5CDD505-2E9C-101B-9397-08002B2CF9AE}" pid="3" name="MSIP_Label_fbd3ba00-5fc5-4f23-a44f-e2ec4fcb3aca_SetDate">
    <vt:lpwstr>2024-08-20T07:40:02Z</vt:lpwstr>
  </property>
  <property fmtid="{D5CDD505-2E9C-101B-9397-08002B2CF9AE}" pid="4" name="MSIP_Label_fbd3ba00-5fc5-4f23-a44f-e2ec4fcb3aca_Method">
    <vt:lpwstr>Standard</vt:lpwstr>
  </property>
  <property fmtid="{D5CDD505-2E9C-101B-9397-08002B2CF9AE}" pid="5" name="MSIP_Label_fbd3ba00-5fc5-4f23-a44f-e2ec4fcb3aca_Name">
    <vt:lpwstr>Etiqueta predeterminada público</vt:lpwstr>
  </property>
  <property fmtid="{D5CDD505-2E9C-101B-9397-08002B2CF9AE}" pid="6" name="MSIP_Label_fbd3ba00-5fc5-4f23-a44f-e2ec4fcb3aca_SiteId">
    <vt:lpwstr>f752ca51-e762-497a-939c-e7b7813268af</vt:lpwstr>
  </property>
  <property fmtid="{D5CDD505-2E9C-101B-9397-08002B2CF9AE}" pid="7" name="MSIP_Label_fbd3ba00-5fc5-4f23-a44f-e2ec4fcb3aca_ActionId">
    <vt:lpwstr>08631760-a265-4cec-a79b-0c06699ed6db</vt:lpwstr>
  </property>
  <property fmtid="{D5CDD505-2E9C-101B-9397-08002B2CF9AE}" pid="8" name="MSIP_Label_fbd3ba00-5fc5-4f23-a44f-e2ec4fcb3aca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0x010100CB2A451E5BD49E4E87DB3DA2CDC8BD24</vt:lpwstr>
  </property>
  <property fmtid="{D5CDD505-2E9C-101B-9397-08002B2CF9AE}" pid="11" name="Order">
    <vt:r8>4112600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