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if365-my.sharepoint.com/personal/jsebastian_adif_es/Documents/Documentos/0 Trabajo/Licitaciones/Públicos/Murcia artículos de regalo/Para enviar a Santiago/"/>
    </mc:Choice>
  </mc:AlternateContent>
  <xr:revisionPtr revIDLastSave="13" documentId="13_ncr:1_{31F99F32-96E1-42AD-B25B-D59FD1BD2625}" xr6:coauthVersionLast="47" xr6:coauthVersionMax="47" xr10:uidLastSave="{42F89FA3-60B4-41BF-9645-CBEB60E139E5}"/>
  <bookViews>
    <workbookView xWindow="-110" yWindow="-110" windowWidth="19420" windowHeight="11500" xr2:uid="{00000000-000D-0000-FFFF-FFFF00000000}"/>
  </bookViews>
  <sheets>
    <sheet name="MODELO OFERTA ECONÓMICA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4" i="1"/>
  <c r="D25" i="1" s="1"/>
  <c r="J29" i="1"/>
  <c r="E29" i="1" s="1"/>
  <c r="J28" i="1"/>
  <c r="E28" i="1" s="1"/>
  <c r="M24" i="1"/>
  <c r="M25" i="1" s="1"/>
  <c r="J23" i="1"/>
  <c r="E23" i="1" s="1"/>
  <c r="J24" i="1"/>
  <c r="E24" i="1" s="1"/>
  <c r="J25" i="1"/>
  <c r="E25" i="1" s="1"/>
  <c r="J26" i="1"/>
  <c r="E26" i="1" s="1"/>
  <c r="J27" i="1"/>
  <c r="E27" i="1" s="1"/>
  <c r="D26" i="1" l="1"/>
  <c r="D27" i="1" s="1"/>
  <c r="D28" i="1" s="1"/>
  <c r="D29" i="1" s="1"/>
  <c r="C25" i="1"/>
  <c r="M26" i="1"/>
  <c r="C24" i="1"/>
  <c r="E30" i="1"/>
  <c r="D30" i="1" l="1"/>
  <c r="M27" i="1"/>
  <c r="C26" i="1"/>
  <c r="M28" i="1" l="1"/>
  <c r="C27" i="1"/>
  <c r="C28" i="1" l="1"/>
  <c r="M29" i="1"/>
  <c r="C29" i="1" s="1"/>
  <c r="C30" i="1" l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8896532</author>
  </authors>
  <commentList>
    <comment ref="M2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la Renta del Año 1</t>
        </r>
      </text>
    </comment>
    <comment ref="N2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Introducir el porcentaje de incremento anual</t>
        </r>
      </text>
    </comment>
  </commentList>
</comments>
</file>

<file path=xl/sharedStrings.xml><?xml version="1.0" encoding="utf-8"?>
<sst xmlns="http://schemas.openxmlformats.org/spreadsheetml/2006/main" count="34" uniqueCount="34">
  <si>
    <t>RENTA VARIABLE</t>
  </si>
  <si>
    <t>PLIEGO DE CONDICIONES PARTICULARES</t>
  </si>
  <si>
    <r>
      <t>SUPERFICIE M</t>
    </r>
    <r>
      <rPr>
        <b/>
        <vertAlign val="superscript"/>
        <sz val="16"/>
        <rFont val="Adif Fago No Regular"/>
      </rPr>
      <t>2</t>
    </r>
  </si>
  <si>
    <t>ACTIVIDAD</t>
  </si>
  <si>
    <t>RENTA MÍNIMA GARANTIZADA DE LICITACIÓN TOTAL CONTRATO</t>
  </si>
  <si>
    <t>FIRMA Y SELLO EMPRESA OFERTANTE</t>
  </si>
  <si>
    <t>OCULTAR ESTAS COLUMNAS</t>
  </si>
  <si>
    <t>RENTA MÍNIMA GARANTIZADA ANUAL (*)</t>
  </si>
  <si>
    <r>
      <t xml:space="preserve">VENTAS PREVISTAS SIN IVA FIJADAS POR ADIF-ALTA VELOCIDAD
</t>
    </r>
    <r>
      <rPr>
        <b/>
        <sz val="14"/>
        <color indexed="10"/>
        <rFont val="Adif Fago No Regular"/>
      </rPr>
      <t>(SÓLO A EFECTOS DE VALORACIÓN DE LA OFERTA)</t>
    </r>
  </si>
  <si>
    <r>
      <t xml:space="preserve">RENTA ANUAL RESULTANTE SEGÚN PORCENTAJE OFERTADO SOBRE  VENTAS PREVISTAS
</t>
    </r>
    <r>
      <rPr>
        <b/>
        <sz val="14"/>
        <color indexed="10"/>
        <rFont val="Adif Fago No Regular"/>
      </rPr>
      <t xml:space="preserve">(SOLO A EFECTOS DE VALORACIÓN DE LA OFERTA) </t>
    </r>
  </si>
  <si>
    <t>Porcentaje VARIABLE OFERTADO (**)</t>
  </si>
  <si>
    <t>RMGA CON % INCREMENTO</t>
  </si>
  <si>
    <t>INCREMENTO ANUAL</t>
  </si>
  <si>
    <t>AÑO 1</t>
  </si>
  <si>
    <t>AÑO 2</t>
  </si>
  <si>
    <t>AÑO 3</t>
  </si>
  <si>
    <t>AÑO 4</t>
  </si>
  <si>
    <t>AÑO 5</t>
  </si>
  <si>
    <t>AÑO 6</t>
  </si>
  <si>
    <t>AÑO 7</t>
  </si>
  <si>
    <t>TOTAL</t>
  </si>
  <si>
    <t>NOTA: A CUMPLIMENTAR ÚNICAMENTE LOS CAMPOS EN BLANCO</t>
  </si>
  <si>
    <t>Nº LOCAL / ESPACIO</t>
  </si>
  <si>
    <t>ESTACIÓN</t>
  </si>
  <si>
    <t>OBSERVACIONES DE ADIF-Alta Velocidad:</t>
  </si>
  <si>
    <t>(*) Según lo definido en el Apartado 3.2 del Cuadro de Características del Contrato (C.C.C.)</t>
  </si>
  <si>
    <t>(**) Figurar el porcentaje de renta variable según lo definido en el C.C.C.
El porcentaje variable ofertado deberá cumplir todas las condiciones siguientes:
- Ser igual o superior al definido en el apartado 3.2 del C.C.C. 
- Ser el mismo para todos los meses de cada año.
- Ser igual o mayor al del año anterior.
- No ser mayor en 2 puntos porcentuales respecto al porcentaje ofrecido en el año anterior. 
- Estar expresado con un solo decimal.</t>
  </si>
  <si>
    <t>MURCIA DEL CARMEN</t>
  </si>
  <si>
    <r>
      <t>144,66  m</t>
    </r>
    <r>
      <rPr>
        <b/>
        <vertAlign val="superscript"/>
        <sz val="16"/>
        <rFont val="Adif Fago No Regular"/>
      </rPr>
      <t>2</t>
    </r>
  </si>
  <si>
    <t>ALMACÉN</t>
  </si>
  <si>
    <t>ANEJO MODELO DE OFERTA ECONÓMICA</t>
  </si>
  <si>
    <t>EXPEDIENTE  2025-164-00026</t>
  </si>
  <si>
    <t>ARTÍCULOS DE REGALO</t>
  </si>
  <si>
    <r>
      <t>10,00  m</t>
    </r>
    <r>
      <rPr>
        <b/>
        <vertAlign val="superscript"/>
        <sz val="16"/>
        <rFont val="Adif Fago No Regula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</si>
</sst>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#,##0.00\ &quot;€&quot;"/>
    <numFmt numFmtId="165" formatCode="#,##0.0\ &quot;€&quot;"/>
    <numFmt numFmtId="166" formatCode="0.0%"/>
    <numFmt numFmtId="167" formatCode="#,##0.0\ &quot;€&quot;;\-#,##0.0\ &quot;€&quot;"/>
  </numFmts>
  <fonts count="30" x14ac:knownFonts="1">
    <font>
      <sz val="10"/>
      <name val="Arial"/>
    </font>
    <font>
      <sz val="10"/>
      <name val="Adif Fago No Regular"/>
    </font>
    <font>
      <b/>
      <sz val="18"/>
      <name val="Adif Fago No Regular"/>
    </font>
    <font>
      <b/>
      <sz val="16"/>
      <name val="Adif Fago No Regular"/>
    </font>
    <font>
      <b/>
      <vertAlign val="superscript"/>
      <sz val="16"/>
      <name val="Adif Fago No Regular"/>
    </font>
    <font>
      <b/>
      <sz val="14"/>
      <name val="Adif Fago No Regular"/>
    </font>
    <font>
      <sz val="12"/>
      <name val="Arial"/>
      <family val="2"/>
    </font>
    <font>
      <sz val="14"/>
      <name val="Adif Fago No Regular"/>
    </font>
    <font>
      <sz val="10"/>
      <color indexed="9"/>
      <name val="Adif Fago No Regular"/>
    </font>
    <font>
      <sz val="16"/>
      <name val="Adif Fago No Regular"/>
    </font>
    <font>
      <b/>
      <sz val="10"/>
      <name val="Adif Fago No Regular"/>
    </font>
    <font>
      <b/>
      <sz val="10"/>
      <name val="Arial"/>
      <family val="2"/>
    </font>
    <font>
      <b/>
      <sz val="14"/>
      <color indexed="10"/>
      <name val="Adif Fago No Regular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Verdana"/>
      <family val="2"/>
    </font>
    <font>
      <b/>
      <sz val="9"/>
      <name val="Adif Fago No Regula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name val="Arial"/>
      <family val="2"/>
    </font>
    <font>
      <b/>
      <sz val="48"/>
      <name val="Verdana"/>
      <family val="2"/>
    </font>
    <font>
      <b/>
      <sz val="22"/>
      <name val="Verdana"/>
      <family val="2"/>
    </font>
    <font>
      <b/>
      <sz val="18"/>
      <name val="Verdana"/>
      <family val="2"/>
    </font>
    <font>
      <sz val="11"/>
      <name val="Adif Fago No Regula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4"/>
      <color rgb="FFFF0000"/>
      <name val="Verdana"/>
      <family val="2"/>
    </font>
    <font>
      <b/>
      <sz val="3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B5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DDD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5" fontId="5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1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16" fillId="0" borderId="0" xfId="0" applyFont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0" fontId="18" fillId="4" borderId="0" xfId="0" applyNumberFormat="1" applyFont="1" applyFill="1" applyAlignment="1" applyProtection="1">
      <alignment horizontal="center" vertical="center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13" fillId="0" borderId="0" xfId="0" applyFont="1"/>
    <xf numFmtId="10" fontId="25" fillId="0" borderId="0" xfId="0" applyNumberFormat="1" applyFont="1" applyAlignment="1">
      <alignment horizontal="center" vertical="center"/>
    </xf>
    <xf numFmtId="3" fontId="9" fillId="5" borderId="13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 wrapText="1"/>
    </xf>
    <xf numFmtId="164" fontId="5" fillId="7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5" borderId="2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23" fillId="7" borderId="23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7" borderId="3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29" fillId="7" borderId="22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29" fillId="5" borderId="25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164" fontId="3" fillId="5" borderId="33" xfId="0" applyNumberFormat="1" applyFont="1" applyFill="1" applyBorder="1" applyAlignment="1">
      <alignment horizontal="center" vertical="center" wrapText="1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5" borderId="35" xfId="0" applyNumberFormat="1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3" fontId="3" fillId="5" borderId="18" xfId="0" applyNumberFormat="1" applyFont="1" applyFill="1" applyBorder="1" applyAlignment="1">
      <alignment horizontal="center" vertical="center" wrapText="1"/>
    </xf>
    <xf numFmtId="3" fontId="3" fillId="5" borderId="19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3" fontId="3" fillId="5" borderId="41" xfId="0" applyNumberFormat="1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47625</xdr:rowOff>
    </xdr:from>
    <xdr:to>
      <xdr:col>3</xdr:col>
      <xdr:colOff>657225</xdr:colOff>
      <xdr:row>3</xdr:row>
      <xdr:rowOff>19050</xdr:rowOff>
    </xdr:to>
    <xdr:pic>
      <xdr:nvPicPr>
        <xdr:cNvPr id="1165" name="Imagen 1">
          <a:extLst>
            <a:ext uri="{FF2B5EF4-FFF2-40B4-BE49-F238E27FC236}">
              <a16:creationId xmlns:a16="http://schemas.microsoft.com/office/drawing/2014/main" id="{7534DBAC-C60C-E556-309A-46D0D9FD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625"/>
          <a:ext cx="33337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tabSelected="1" zoomScale="50" zoomScaleNormal="50" zoomScaleSheetLayoutView="65" workbookViewId="0">
      <selection activeCell="F23" sqref="F23:F29"/>
    </sheetView>
  </sheetViews>
  <sheetFormatPr baseColWidth="10" defaultColWidth="8.7265625" defaultRowHeight="12.5" x14ac:dyDescent="0.25"/>
  <cols>
    <col min="1" max="1" width="3.26953125" customWidth="1"/>
    <col min="2" max="2" width="17" customWidth="1"/>
    <col min="3" max="3" width="24.1796875" customWidth="1"/>
    <col min="4" max="6" width="37.7265625" customWidth="1"/>
    <col min="7" max="7" width="35.7265625" customWidth="1"/>
    <col min="8" max="8" width="2.81640625" customWidth="1"/>
    <col min="9" max="9" width="11.453125" customWidth="1"/>
    <col min="10" max="10" width="11.453125" style="38" hidden="1" customWidth="1"/>
    <col min="11" max="11" width="13.7265625" hidden="1" customWidth="1"/>
    <col min="12" max="12" width="11.453125" hidden="1" customWidth="1"/>
    <col min="13" max="13" width="22.26953125" hidden="1" customWidth="1"/>
    <col min="14" max="14" width="20.453125" hidden="1" customWidth="1"/>
    <col min="15" max="256" width="11.453125" customWidth="1"/>
  </cols>
  <sheetData>
    <row r="1" spans="2:16" ht="27.75" customHeight="1" x14ac:dyDescent="0.25">
      <c r="B1" s="14"/>
      <c r="C1" s="14"/>
      <c r="D1" s="14"/>
      <c r="E1" s="14"/>
      <c r="F1" s="14"/>
      <c r="G1" s="14"/>
    </row>
    <row r="2" spans="2:16" ht="27.75" customHeight="1" x14ac:dyDescent="0.25">
      <c r="B2" s="14"/>
      <c r="C2" s="14"/>
      <c r="D2" s="14"/>
      <c r="E2" s="14"/>
      <c r="F2" s="14"/>
      <c r="G2" s="14"/>
    </row>
    <row r="3" spans="2:16" ht="27.75" customHeight="1" x14ac:dyDescent="0.25">
      <c r="B3" s="14"/>
      <c r="C3" s="14"/>
      <c r="D3" s="14"/>
      <c r="E3" s="14"/>
      <c r="F3" s="14"/>
      <c r="G3" s="14"/>
    </row>
    <row r="4" spans="2:16" ht="12.75" customHeight="1" x14ac:dyDescent="0.25">
      <c r="B4" s="14"/>
      <c r="C4" s="14"/>
      <c r="D4" s="14"/>
      <c r="E4" s="14"/>
      <c r="F4" s="14"/>
      <c r="G4" s="14"/>
    </row>
    <row r="5" spans="2:16" ht="12.75" customHeight="1" thickBot="1" x14ac:dyDescent="0.3">
      <c r="B5" s="24"/>
      <c r="C5" s="24"/>
      <c r="D5" s="24"/>
      <c r="E5" s="24"/>
      <c r="F5" s="24"/>
      <c r="G5" s="24"/>
      <c r="H5" s="25"/>
    </row>
    <row r="6" spans="2:16" ht="26.5" customHeight="1" thickTop="1" x14ac:dyDescent="0.25">
      <c r="B6" s="69" t="s">
        <v>30</v>
      </c>
      <c r="C6" s="70"/>
      <c r="D6" s="70"/>
      <c r="E6" s="70"/>
      <c r="F6" s="70"/>
      <c r="G6" s="71"/>
    </row>
    <row r="7" spans="2:16" ht="26.5" customHeight="1" x14ac:dyDescent="0.25">
      <c r="B7" s="72"/>
      <c r="C7" s="73"/>
      <c r="D7" s="73"/>
      <c r="E7" s="73"/>
      <c r="F7" s="73"/>
      <c r="G7" s="74"/>
    </row>
    <row r="8" spans="2:16" ht="26.5" customHeight="1" x14ac:dyDescent="0.25">
      <c r="B8" s="75" t="s">
        <v>0</v>
      </c>
      <c r="C8" s="76"/>
      <c r="D8" s="76"/>
      <c r="E8" s="76"/>
      <c r="F8" s="76"/>
      <c r="G8" s="77"/>
    </row>
    <row r="9" spans="2:16" ht="26.5" customHeight="1" thickBot="1" x14ac:dyDescent="0.3">
      <c r="B9" s="78"/>
      <c r="C9" s="79"/>
      <c r="D9" s="79"/>
      <c r="E9" s="79"/>
      <c r="F9" s="79"/>
      <c r="G9" s="80"/>
    </row>
    <row r="10" spans="2:16" ht="14.25" customHeight="1" thickTop="1" thickBot="1" x14ac:dyDescent="0.3">
      <c r="B10" s="16"/>
      <c r="C10" s="16"/>
      <c r="D10" s="16"/>
      <c r="E10" s="16"/>
      <c r="F10" s="16"/>
      <c r="G10" s="16"/>
    </row>
    <row r="11" spans="2:16" ht="37.5" customHeight="1" thickTop="1" x14ac:dyDescent="0.25">
      <c r="B11" s="81" t="s">
        <v>1</v>
      </c>
      <c r="C11" s="82"/>
      <c r="D11" s="82"/>
      <c r="E11" s="82"/>
      <c r="F11" s="82"/>
      <c r="G11" s="83"/>
    </row>
    <row r="12" spans="2:16" ht="37.5" customHeight="1" thickBot="1" x14ac:dyDescent="0.3">
      <c r="B12" s="65" t="s">
        <v>31</v>
      </c>
      <c r="C12" s="66"/>
      <c r="D12" s="66"/>
      <c r="E12" s="66"/>
      <c r="F12" s="66"/>
      <c r="G12" s="67"/>
    </row>
    <row r="13" spans="2:16" ht="13.5" customHeight="1" thickTop="1" thickBot="1" x14ac:dyDescent="0.3">
      <c r="B13" s="1"/>
      <c r="C13" s="1"/>
      <c r="D13" s="1"/>
      <c r="E13" s="1"/>
      <c r="F13" s="1"/>
      <c r="G13" s="1"/>
    </row>
    <row r="14" spans="2:16" ht="80.25" customHeight="1" thickTop="1" x14ac:dyDescent="0.25">
      <c r="B14" s="84" t="s">
        <v>23</v>
      </c>
      <c r="C14" s="85"/>
      <c r="D14" s="29" t="s">
        <v>22</v>
      </c>
      <c r="E14" s="29" t="s">
        <v>2</v>
      </c>
      <c r="F14" s="29" t="s">
        <v>3</v>
      </c>
      <c r="G14" s="30" t="s">
        <v>4</v>
      </c>
    </row>
    <row r="15" spans="2:16" ht="28.5" customHeight="1" x14ac:dyDescent="0.35">
      <c r="B15" s="89" t="s">
        <v>27</v>
      </c>
      <c r="C15" s="90"/>
      <c r="D15" s="95">
        <v>21380</v>
      </c>
      <c r="E15" s="98" t="s">
        <v>28</v>
      </c>
      <c r="F15" s="99" t="s">
        <v>32</v>
      </c>
      <c r="G15" s="86">
        <f>C30</f>
        <v>95158.82</v>
      </c>
      <c r="H15" s="2"/>
      <c r="I15" s="2"/>
      <c r="J15" s="39"/>
      <c r="K15" s="2"/>
      <c r="L15" s="2"/>
      <c r="M15" s="2"/>
      <c r="N15" s="2"/>
      <c r="O15" s="2"/>
      <c r="P15" s="2"/>
    </row>
    <row r="16" spans="2:16" ht="28.5" customHeight="1" x14ac:dyDescent="0.35">
      <c r="B16" s="91"/>
      <c r="C16" s="92"/>
      <c r="D16" s="96"/>
      <c r="E16" s="98"/>
      <c r="F16" s="99"/>
      <c r="G16" s="87"/>
      <c r="H16" s="2"/>
      <c r="I16" s="2"/>
      <c r="J16" s="39"/>
      <c r="K16" s="2"/>
      <c r="L16" s="2"/>
      <c r="M16" s="2"/>
      <c r="N16" s="2"/>
      <c r="O16" s="2"/>
      <c r="P16" s="2"/>
    </row>
    <row r="17" spans="2:16" ht="28.5" customHeight="1" x14ac:dyDescent="0.35">
      <c r="B17" s="91"/>
      <c r="C17" s="92"/>
      <c r="D17" s="95">
        <v>24226</v>
      </c>
      <c r="E17" s="95" t="s">
        <v>33</v>
      </c>
      <c r="F17" s="99" t="s">
        <v>29</v>
      </c>
      <c r="G17" s="87"/>
      <c r="H17" s="2"/>
      <c r="I17" s="2"/>
      <c r="J17" s="39"/>
      <c r="K17" s="2"/>
      <c r="L17" s="2"/>
      <c r="M17" s="2"/>
      <c r="N17" s="2"/>
      <c r="O17" s="2"/>
      <c r="P17" s="2"/>
    </row>
    <row r="18" spans="2:16" ht="28.5" customHeight="1" thickBot="1" x14ac:dyDescent="0.4">
      <c r="B18" s="93"/>
      <c r="C18" s="94"/>
      <c r="D18" s="97"/>
      <c r="E18" s="97"/>
      <c r="F18" s="100"/>
      <c r="G18" s="88"/>
      <c r="H18" s="2"/>
      <c r="I18" s="2"/>
      <c r="J18" s="39"/>
      <c r="K18" s="2"/>
      <c r="L18" s="2"/>
      <c r="M18" s="2"/>
      <c r="N18" s="2"/>
      <c r="O18" s="2"/>
      <c r="P18" s="2"/>
    </row>
    <row r="19" spans="2:16" ht="14.25" customHeight="1" thickTop="1" thickBot="1" x14ac:dyDescent="0.4">
      <c r="B19" s="3"/>
      <c r="C19" s="3"/>
      <c r="E19" s="5"/>
      <c r="F19" s="6"/>
      <c r="G19" s="7"/>
      <c r="H19" s="2"/>
      <c r="I19" s="2"/>
      <c r="J19" s="39"/>
      <c r="K19" s="2"/>
      <c r="L19" s="2"/>
      <c r="M19" s="2"/>
      <c r="N19" s="2"/>
      <c r="O19" s="2"/>
      <c r="P19" s="2"/>
    </row>
    <row r="20" spans="2:16" ht="85.5" customHeight="1" thickTop="1" thickBot="1" x14ac:dyDescent="0.4">
      <c r="B20" s="60" t="s">
        <v>5</v>
      </c>
      <c r="C20" s="61"/>
      <c r="D20" s="62"/>
      <c r="E20" s="63"/>
      <c r="F20" s="63"/>
      <c r="G20" s="64"/>
      <c r="M20" s="68" t="s">
        <v>6</v>
      </c>
      <c r="N20" s="68"/>
    </row>
    <row r="21" spans="2:16" ht="19.5" customHeight="1" thickTop="1" thickBot="1" x14ac:dyDescent="0.3">
      <c r="B21" s="8">
        <v>0.03</v>
      </c>
      <c r="C21" s="9"/>
      <c r="D21" s="15"/>
      <c r="E21" s="15"/>
      <c r="F21" s="15"/>
      <c r="G21" s="14"/>
      <c r="M21" s="20"/>
      <c r="N21" s="20"/>
    </row>
    <row r="22" spans="2:16" ht="111.75" customHeight="1" thickTop="1" thickBot="1" x14ac:dyDescent="0.3">
      <c r="B22" s="15"/>
      <c r="C22" s="37" t="s">
        <v>7</v>
      </c>
      <c r="D22" s="31" t="s">
        <v>8</v>
      </c>
      <c r="E22" s="44" t="s">
        <v>9</v>
      </c>
      <c r="F22" s="32" t="s">
        <v>10</v>
      </c>
      <c r="G22" s="4"/>
      <c r="K22" s="19"/>
      <c r="M22" s="21" t="s">
        <v>11</v>
      </c>
      <c r="N22" s="21" t="s">
        <v>12</v>
      </c>
    </row>
    <row r="23" spans="2:16" ht="61.9" customHeight="1" thickTop="1" thickBot="1" x14ac:dyDescent="0.3">
      <c r="B23" s="34" t="s">
        <v>13</v>
      </c>
      <c r="C23" s="46">
        <f>IF(M23&lt;&gt;"",ROUND(M23,2),"")</f>
        <v>12800</v>
      </c>
      <c r="D23" s="46">
        <v>400000</v>
      </c>
      <c r="E23" s="49" t="str">
        <f t="shared" ref="E23:E29" si="0">IF(F23&lt;&gt;"",ROUND(D23*J23,2),IF(F23="",""))</f>
        <v/>
      </c>
      <c r="F23" s="33"/>
      <c r="G23" s="18"/>
      <c r="J23" s="42">
        <f t="shared" ref="J23:J29" si="1">ROUND(F23,3)</f>
        <v>0</v>
      </c>
      <c r="K23" s="19"/>
      <c r="M23" s="23">
        <v>12800</v>
      </c>
      <c r="N23" s="22">
        <v>0.02</v>
      </c>
    </row>
    <row r="24" spans="2:16" ht="61.9" customHeight="1" thickBot="1" x14ac:dyDescent="0.3">
      <c r="B24" s="35" t="s">
        <v>14</v>
      </c>
      <c r="C24" s="46">
        <f t="shared" ref="C24:C29" si="2">IF(M24&lt;&gt;"",ROUND(M24,2),"")</f>
        <v>13056</v>
      </c>
      <c r="D24" s="46">
        <f t="shared" ref="D24:D28" si="3">ROUND(D23+D23*2%,2)</f>
        <v>408000</v>
      </c>
      <c r="E24" s="49" t="str">
        <f t="shared" si="0"/>
        <v/>
      </c>
      <c r="F24" s="33"/>
      <c r="G24" s="18"/>
      <c r="J24" s="42">
        <f t="shared" si="1"/>
        <v>0</v>
      </c>
      <c r="M24" s="23">
        <f t="shared" ref="M24:M28" si="4">+IF(M23&lt;&gt;"",M23*(1+$N$23),"")</f>
        <v>13056</v>
      </c>
    </row>
    <row r="25" spans="2:16" ht="61.9" customHeight="1" thickBot="1" x14ac:dyDescent="0.3">
      <c r="B25" s="35" t="s">
        <v>15</v>
      </c>
      <c r="C25" s="46">
        <f t="shared" si="2"/>
        <v>13317.12</v>
      </c>
      <c r="D25" s="46">
        <f t="shared" si="3"/>
        <v>416160</v>
      </c>
      <c r="E25" s="49" t="str">
        <f t="shared" si="0"/>
        <v/>
      </c>
      <c r="F25" s="33"/>
      <c r="G25" s="18"/>
      <c r="J25" s="42">
        <f t="shared" si="1"/>
        <v>0</v>
      </c>
      <c r="M25" s="23">
        <f t="shared" si="4"/>
        <v>13317.12</v>
      </c>
    </row>
    <row r="26" spans="2:16" ht="61.9" customHeight="1" thickBot="1" x14ac:dyDescent="0.3">
      <c r="B26" s="35" t="s">
        <v>16</v>
      </c>
      <c r="C26" s="46">
        <f t="shared" si="2"/>
        <v>13583.46</v>
      </c>
      <c r="D26" s="46">
        <f t="shared" si="3"/>
        <v>424483.2</v>
      </c>
      <c r="E26" s="49" t="str">
        <f t="shared" si="0"/>
        <v/>
      </c>
      <c r="F26" s="33"/>
      <c r="G26" s="18"/>
      <c r="J26" s="42">
        <f t="shared" si="1"/>
        <v>0</v>
      </c>
      <c r="M26" s="23">
        <f t="shared" si="4"/>
        <v>13583.4624</v>
      </c>
    </row>
    <row r="27" spans="2:16" ht="61.9" customHeight="1" thickBot="1" x14ac:dyDescent="0.3">
      <c r="B27" s="35" t="s">
        <v>17</v>
      </c>
      <c r="C27" s="46">
        <f t="shared" si="2"/>
        <v>13855.13</v>
      </c>
      <c r="D27" s="46">
        <f t="shared" si="3"/>
        <v>432972.86</v>
      </c>
      <c r="E27" s="49" t="str">
        <f t="shared" si="0"/>
        <v/>
      </c>
      <c r="F27" s="33"/>
      <c r="G27" s="18"/>
      <c r="J27" s="42">
        <f t="shared" si="1"/>
        <v>0</v>
      </c>
      <c r="M27" s="23">
        <f t="shared" si="4"/>
        <v>13855.131648</v>
      </c>
    </row>
    <row r="28" spans="2:16" ht="61.9" customHeight="1" thickBot="1" x14ac:dyDescent="0.3">
      <c r="B28" s="35" t="s">
        <v>18</v>
      </c>
      <c r="C28" s="46">
        <f t="shared" si="2"/>
        <v>14132.23</v>
      </c>
      <c r="D28" s="46">
        <f t="shared" si="3"/>
        <v>441632.32</v>
      </c>
      <c r="E28" s="49" t="str">
        <f t="shared" si="0"/>
        <v/>
      </c>
      <c r="F28" s="45"/>
      <c r="G28" s="18"/>
      <c r="J28" s="42">
        <f t="shared" si="1"/>
        <v>0</v>
      </c>
      <c r="M28" s="23">
        <f t="shared" si="4"/>
        <v>14132.234280960001</v>
      </c>
    </row>
    <row r="29" spans="2:16" ht="61.9" customHeight="1" thickBot="1" x14ac:dyDescent="0.3">
      <c r="B29" s="35" t="s">
        <v>19</v>
      </c>
      <c r="C29" s="46">
        <f t="shared" si="2"/>
        <v>14414.88</v>
      </c>
      <c r="D29" s="46">
        <f>ROUND(D28+D28*2%,2)</f>
        <v>450464.97</v>
      </c>
      <c r="E29" s="49" t="str">
        <f t="shared" si="0"/>
        <v/>
      </c>
      <c r="F29" s="45"/>
      <c r="G29" s="18"/>
      <c r="J29" s="42">
        <f t="shared" si="1"/>
        <v>0</v>
      </c>
      <c r="M29" s="23">
        <f>+IF(M28&lt;&gt;"",M28*(1+$N$23),"")</f>
        <v>14414.878966579201</v>
      </c>
    </row>
    <row r="30" spans="2:16" ht="63" customHeight="1" thickBot="1" x14ac:dyDescent="0.3">
      <c r="B30" s="36" t="s">
        <v>20</v>
      </c>
      <c r="C30" s="47">
        <f>SUM(C23:C29)</f>
        <v>95158.82</v>
      </c>
      <c r="D30" s="48">
        <f>SUM(D23:D29)</f>
        <v>2973713.3499999996</v>
      </c>
      <c r="E30" s="48" t="str">
        <f>IF(E23&lt;&gt;"",SUM(E23:E29),"")</f>
        <v/>
      </c>
      <c r="F30" s="43"/>
      <c r="G30" s="10"/>
      <c r="J30" s="41"/>
    </row>
    <row r="31" spans="2:16" ht="20.25" customHeight="1" thickTop="1" thickBot="1" x14ac:dyDescent="0.3">
      <c r="B31" s="15"/>
      <c r="C31" s="15"/>
      <c r="D31" s="11"/>
      <c r="E31" s="15"/>
      <c r="F31" s="15"/>
      <c r="G31" s="15"/>
    </row>
    <row r="32" spans="2:16" s="14" customFormat="1" ht="20" thickTop="1" x14ac:dyDescent="0.25">
      <c r="B32" s="26" t="s">
        <v>24</v>
      </c>
      <c r="C32" s="27"/>
      <c r="D32" s="27"/>
      <c r="E32" s="27"/>
      <c r="F32" s="27"/>
      <c r="G32" s="28"/>
      <c r="J32" s="40"/>
    </row>
    <row r="33" spans="2:10" s="14" customFormat="1" ht="31.5" customHeight="1" x14ac:dyDescent="0.25">
      <c r="B33" s="51" t="s">
        <v>25</v>
      </c>
      <c r="C33" s="52"/>
      <c r="D33" s="52"/>
      <c r="E33" s="52"/>
      <c r="F33" s="52"/>
      <c r="G33" s="53"/>
      <c r="J33" s="40"/>
    </row>
    <row r="34" spans="2:10" s="14" customFormat="1" ht="134.25" customHeight="1" thickBot="1" x14ac:dyDescent="0.3">
      <c r="B34" s="54" t="s">
        <v>26</v>
      </c>
      <c r="C34" s="55"/>
      <c r="D34" s="55"/>
      <c r="E34" s="55"/>
      <c r="F34" s="55"/>
      <c r="G34" s="56"/>
      <c r="J34" s="40"/>
    </row>
    <row r="35" spans="2:10" ht="20.25" customHeight="1" thickTop="1" thickBot="1" x14ac:dyDescent="0.3">
      <c r="B35" s="17"/>
      <c r="C35" s="17"/>
      <c r="D35" s="17"/>
      <c r="E35" s="17"/>
      <c r="F35" s="17"/>
      <c r="G35" s="17"/>
    </row>
    <row r="36" spans="2:10" ht="26.25" customHeight="1" thickTop="1" thickBot="1" x14ac:dyDescent="0.3">
      <c r="B36" s="57" t="s">
        <v>21</v>
      </c>
      <c r="C36" s="58"/>
      <c r="D36" s="58"/>
      <c r="E36" s="58"/>
      <c r="F36" s="58"/>
      <c r="G36" s="59"/>
    </row>
    <row r="37" spans="2:10" ht="20.25" customHeight="1" thickTop="1" x14ac:dyDescent="0.35">
      <c r="B37" s="12"/>
      <c r="C37" s="12"/>
      <c r="D37" s="12"/>
      <c r="E37" s="2"/>
      <c r="F37" s="2"/>
      <c r="G37" s="2"/>
    </row>
    <row r="38" spans="2:10" ht="7.5" customHeight="1" x14ac:dyDescent="0.25"/>
    <row r="39" spans="2:10" ht="15" customHeight="1" x14ac:dyDescent="0.3">
      <c r="B39" s="50"/>
      <c r="C39" s="50"/>
      <c r="D39" s="50"/>
      <c r="E39" s="50"/>
      <c r="F39" s="13"/>
      <c r="G39" s="13"/>
    </row>
    <row r="40" spans="2:10" ht="9" customHeight="1" x14ac:dyDescent="0.25"/>
  </sheetData>
  <sheetProtection algorithmName="SHA-512" hashValue="1tdC24Iu1VIeB5QLJ45Bal40IWlOru4z8pu2SADpkJHiAahyVn5EWocMlvQEwPXj0V1HO5YpzWOgsuGjuDQFKA==" saltValue="qSynS7AaJJ1m9GkYyUyH3A==" spinCount="100000" sheet="1" objects="1" scenarios="1"/>
  <mergeCells count="20">
    <mergeCell ref="B12:G12"/>
    <mergeCell ref="M20:N20"/>
    <mergeCell ref="B6:G7"/>
    <mergeCell ref="B8:G9"/>
    <mergeCell ref="B11:G11"/>
    <mergeCell ref="B14:C14"/>
    <mergeCell ref="G15:G18"/>
    <mergeCell ref="B15:C18"/>
    <mergeCell ref="D15:D16"/>
    <mergeCell ref="D17:D18"/>
    <mergeCell ref="E15:E16"/>
    <mergeCell ref="F15:F16"/>
    <mergeCell ref="F17:F18"/>
    <mergeCell ref="E17:E18"/>
    <mergeCell ref="B39:E39"/>
    <mergeCell ref="B33:G33"/>
    <mergeCell ref="B34:G34"/>
    <mergeCell ref="B36:G36"/>
    <mergeCell ref="B20:C20"/>
    <mergeCell ref="D20:G20"/>
  </mergeCells>
  <phoneticPr fontId="0" type="noConversion"/>
  <conditionalFormatting sqref="G23:G29">
    <cfRule type="expression" dxfId="0" priority="1" stopIfTrue="1">
      <formula>F23=0</formula>
    </cfRule>
  </conditionalFormatting>
  <dataValidations xWindow="897" yWindow="184" count="2">
    <dataValidation type="custom" operator="greaterThan" showInputMessage="1" showErrorMessage="1" errorTitle="% NO PERMITIDO" error="El usuario sólo puede introducir ciertos valores en esta celda. Ver observaciones (**)._x000a_CANCELAR E INTRODUCIR VALOR CORRECTO." promptTitle="% OFERTADO" prompt="Debe ser igual o superior al 8%" sqref="F23" xr:uid="{00000000-0002-0000-0000-000000000000}">
      <formula1>IF(F24="",AND(F23&gt;=0.08),AND(F23&gt;=0.08, F24&lt;=(F23+0.02),F24&gt;=F23))</formula1>
    </dataValidation>
    <dataValidation type="custom" showInputMessage="1" showErrorMessage="1" errorTitle="DIFERENCIA % NO PERMITIDA" error="El usuario sólo puede introducir ciertos valores en esta celda. Ver observaciones (**)._x000a_CANCELAR E INTRODUCIR VALOR CORRECTO." promptTitle="Ver Observaciones " prompt="(**)" sqref="F24:F29" xr:uid="{00000000-0002-0000-0000-000001000000}">
      <formula1>AND(F24&gt;=F23,F24&lt;=(F23+0.02),F25&lt;=(F24+0.02),OR(F25&gt;=F24,F25=""))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1F16A7B0203D49AECC9D57C1E9AD1C" ma:contentTypeVersion="17" ma:contentTypeDescription="Crear nuevo documento." ma:contentTypeScope="" ma:versionID="89357d0c0fdffeb31aa95d6476ca5616">
  <xsd:schema xmlns:xsd="http://www.w3.org/2001/XMLSchema" xmlns:xs="http://www.w3.org/2001/XMLSchema" xmlns:p="http://schemas.microsoft.com/office/2006/metadata/properties" xmlns:ns2="14268fbd-cd8e-4841-b10e-2c6d3e228e1c" xmlns:ns3="444399d9-d198-4675-a7e2-65b0f4b8c69f" targetNamespace="http://schemas.microsoft.com/office/2006/metadata/properties" ma:root="true" ma:fieldsID="5190020590c0fa9535e3fd5a8f000a65" ns2:_="" ns3:_="">
    <xsd:import namespace="14268fbd-cd8e-4841-b10e-2c6d3e228e1c"/>
    <xsd:import namespace="444399d9-d198-4675-a7e2-65b0f4b8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8fbd-cd8e-4841-b10e-2c6d3e228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5f77948-cb74-4db9-9d42-99e13121e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99d9-d198-4675-a7e2-65b0f4b8c69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680648-398b-493f-84f3-b5000eb4ff40}" ma:internalName="TaxCatchAll" ma:showField="CatchAllData" ma:web="444399d9-d198-4675-a7e2-65b0f4b8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268fbd-cd8e-4841-b10e-2c6d3e228e1c">
      <Terms xmlns="http://schemas.microsoft.com/office/infopath/2007/PartnerControls"/>
    </lcf76f155ced4ddcb4097134ff3c332f>
    <TaxCatchAll xmlns="444399d9-d198-4675-a7e2-65b0f4b8c69f" xsi:nil="true"/>
    <_Flow_SignoffStatus xmlns="14268fbd-cd8e-4841-b10e-2c6d3e228e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9B591-9653-4F71-A66A-AEEFDEC2CC2D}"/>
</file>

<file path=customXml/itemProps2.xml><?xml version="1.0" encoding="utf-8"?>
<ds:datastoreItem xmlns:ds="http://schemas.openxmlformats.org/officeDocument/2006/customXml" ds:itemID="{095B8607-997C-4BE9-8699-F0E918F79D6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ebd7ab46-6e6f-4238-92b6-c79517a78544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bb039a3-851f-495c-8027-a11ffc39c09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3B8DA9-051F-4086-B867-737FEB40A2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f5f728-c49b-4548-9afd-858fc1d8e733}" enabled="1" method="Privileged" siteId="{f752ca51-e762-497a-939c-e7b7813268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OFERTA ECONÓMICA</vt:lpstr>
    </vt:vector>
  </TitlesOfParts>
  <Manager/>
  <Company>Adif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VALC_JESUSS</dc:creator>
  <cp:keywords/>
  <dc:description/>
  <cp:lastModifiedBy>JESUS ANGEL SEBASTIAN GARCIA</cp:lastModifiedBy>
  <cp:revision/>
  <cp:lastPrinted>2026-02-26T17:44:24Z</cp:lastPrinted>
  <dcterms:created xsi:type="dcterms:W3CDTF">2015-01-28T12:09:58Z</dcterms:created>
  <dcterms:modified xsi:type="dcterms:W3CDTF">2026-03-10T17:16:48Z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0x010100951F16A7B0203D49AECC9D57C1E9AD1C</vt:lpwstr>
  </property>
</Properties>
</file>